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4" Type="http://schemas.openxmlformats.org/package/2006/relationships/metadata/core-properties" Target="docProps/core.xml" /><Relationship Id="rId2" Type="http://schemas.microsoft.com/office/2020/02/relationships/classificationlabels" Target="docMetadata/LabelInfo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5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30430"/>
  <workbookPr codeName="ThisWorkbook" defaultThemeVersion="166925"/>
  <bookViews>
    <workbookView xWindow="-28920" yWindow="645" windowWidth="29040" windowHeight="15720" firstSheet="1" activeTab="1"/>
  </bookViews>
  <sheets>
    <sheet name="CP Data 2223" sheetId="2" r:id="rId1" state="hidden"/>
    <sheet name="CP Data 2526" sheetId="4" r:id="rId2"/>
    <sheet name="Centros 2526" sheetId="3" r:id="rId3" state="hidden"/>
    <sheet name="4807000" sheetId="5" r:id="rId4" state="hidden"/>
  </sheets>
  <calcPr fullPrecision="1"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<sst xmlns="http://schemas.openxmlformats.org/spreadsheetml/2006/main" uniqueCount="164" count="278">
  <si>
    <t>Year End 2022/23 Car Parking</t>
  </si>
  <si>
    <t>Income</t>
  </si>
  <si>
    <t>£</t>
  </si>
  <si>
    <t>Car Parks Fees &amp; Charges</t>
  </si>
  <si>
    <t>Car Park Permits</t>
  </si>
  <si>
    <t>Car Parks Electric Vehicle Charges</t>
  </si>
  <si>
    <t>Car Parks Rental Income</t>
  </si>
  <si>
    <t>Car Parks Recovery Income</t>
  </si>
  <si>
    <t>Total Income</t>
  </si>
  <si>
    <t>Expenditure</t>
  </si>
  <si>
    <t>Employee</t>
  </si>
  <si>
    <t>Premises</t>
  </si>
  <si>
    <t>Transport</t>
  </si>
  <si>
    <t>Supplies &amp; Services</t>
  </si>
  <si>
    <t>Capital/Depreciation</t>
  </si>
  <si>
    <t>Total Expenditure for running the service</t>
  </si>
  <si>
    <t>Surplus at end of year</t>
  </si>
  <si>
    <t>Total</t>
  </si>
  <si>
    <t>Car Parking Recovery Inc</t>
  </si>
  <si>
    <t>SCPG0007800000</t>
  </si>
  <si>
    <t>Car Parking Rental Income</t>
  </si>
  <si>
    <t>SCPG0007750000</t>
  </si>
  <si>
    <t>Car Parking Electric Vehicle Charges</t>
  </si>
  <si>
    <t>SCPG0007000400</t>
  </si>
  <si>
    <t>Car Parking Car Park Permits</t>
  </si>
  <si>
    <t>SCPG0007000300</t>
  </si>
  <si>
    <t>Car Parking Fees &amp; Charges</t>
  </si>
  <si>
    <t>SCPG0007000000</t>
  </si>
  <si>
    <t>Car Parking SNC Support Recharge to CNC BC</t>
  </si>
  <si>
    <t>SCPG0005000000</t>
  </si>
  <si>
    <t>Car Parking Other LA's</t>
  </si>
  <si>
    <t>SCPG0004807000</t>
  </si>
  <si>
    <t>Car Parking Cash Coll.</t>
  </si>
  <si>
    <t>SCPG0003800022</t>
  </si>
  <si>
    <t>Car Parking Software Maint - EVCP</t>
  </si>
  <si>
    <t>SCPG0003536000</t>
  </si>
  <si>
    <t>Car Parking Software</t>
  </si>
  <si>
    <t>SCPG0003534000</t>
  </si>
  <si>
    <t>Car Parking Equip. Repair</t>
  </si>
  <si>
    <t>SCPG0003450000</t>
  </si>
  <si>
    <t>Car Parking Consultancy</t>
  </si>
  <si>
    <t>SCPG0003300000</t>
  </si>
  <si>
    <t>Car Parking Electricity for EVCP</t>
  </si>
  <si>
    <t>SCPG0003150400</t>
  </si>
  <si>
    <t>Car Parking Supplies &amp; Materials</t>
  </si>
  <si>
    <t>SCPG0003100000</t>
  </si>
  <si>
    <t>Car Parking Staff Travel</t>
  </si>
  <si>
    <t>SCPG0002400000</t>
  </si>
  <si>
    <t>Car Parking Vehicle Repairs</t>
  </si>
  <si>
    <t>SCPG0002005000</t>
  </si>
  <si>
    <t>Car Parking Fuel</t>
  </si>
  <si>
    <t>SCPG0002000000</t>
  </si>
  <si>
    <t>Car Parking Building Mtce</t>
  </si>
  <si>
    <t>SCPG0001250000</t>
  </si>
  <si>
    <t>Car Parking Mobile Phones</t>
  </si>
  <si>
    <t>SCPG0001212000</t>
  </si>
  <si>
    <t>Car Parking Rates</t>
  </si>
  <si>
    <t>SCPG0001150000</t>
  </si>
  <si>
    <t>Car Parking Water Sewerage</t>
  </si>
  <si>
    <t>SCPG0001050000</t>
  </si>
  <si>
    <t>Car Parking Electricity</t>
  </si>
  <si>
    <t>SCPG0001000000</t>
  </si>
  <si>
    <t>Car Parking General Exp.</t>
  </si>
  <si>
    <t>SCPG0000590000</t>
  </si>
  <si>
    <t>Car Parking Prot. Clothing</t>
  </si>
  <si>
    <t>SCPG0000571000</t>
  </si>
  <si>
    <t>Car Parking Corp. Training</t>
  </si>
  <si>
    <t>SCPG0000537000</t>
  </si>
  <si>
    <t>Car Parking Training Exp</t>
  </si>
  <si>
    <t>SCPG0000535000</t>
  </si>
  <si>
    <t>Car Parking SuperAnn Adj</t>
  </si>
  <si>
    <t>SCPG0000000005</t>
  </si>
  <si>
    <t>Car Parking ST Acc Emp Ben</t>
  </si>
  <si>
    <t>SCPG0000000002</t>
  </si>
  <si>
    <t>Car Parking Salaries</t>
  </si>
  <si>
    <t>SCPG0000000000</t>
  </si>
  <si>
    <t xml:space="preserve">Actuals </t>
  </si>
  <si>
    <t>Description</t>
  </si>
  <si>
    <t>GL Account Code</t>
  </si>
  <si>
    <t>Car Parking Data 25/26</t>
  </si>
  <si>
    <t>Emp</t>
  </si>
  <si>
    <t>Prem</t>
  </si>
  <si>
    <t>Tran</t>
  </si>
  <si>
    <t>Supp</t>
  </si>
  <si>
    <t>01/04/2026</t>
  </si>
  <si>
    <t/>
  </si>
  <si>
    <t>092255</t>
  </si>
  <si>
    <t>000001</t>
  </si>
  <si>
    <t>31/03/2026</t>
  </si>
  <si>
    <t>000002</t>
  </si>
  <si>
    <t>PCN Revenue</t>
  </si>
  <si>
    <t>Sales Ledger Invoice</t>
  </si>
  <si>
    <t>SL11</t>
  </si>
  <si>
    <t>252612</t>
  </si>
  <si>
    <t>Sales Ledger</t>
  </si>
  <si>
    <t>SL</t>
  </si>
  <si>
    <t>0701091466</t>
  </si>
  <si>
    <t>PCN Revenue Qtr.2 2025/26</t>
  </si>
  <si>
    <t>0701091465</t>
  </si>
  <si>
    <t>PCN Revenue for Qtr.1</t>
  </si>
  <si>
    <t>0701091464</t>
  </si>
  <si>
    <t>24/07/2025</t>
  </si>
  <si>
    <t>Borough Council of Kings Lynn &amp; West Nfk</t>
  </si>
  <si>
    <t>0132800</t>
  </si>
  <si>
    <t>BC110308715</t>
  </si>
  <si>
    <t>000099501</t>
  </si>
  <si>
    <t>29/04/2025</t>
  </si>
  <si>
    <t>000003</t>
  </si>
  <si>
    <t>Penalty Charge Notices Qtr.4 2024/25</t>
  </si>
  <si>
    <t>Purchase Ledger Invoice</t>
  </si>
  <si>
    <t>AP01</t>
  </si>
  <si>
    <t>252604</t>
  </si>
  <si>
    <t>PRL Trade Creditors</t>
  </si>
  <si>
    <t>P1</t>
  </si>
  <si>
    <t>0000284867</t>
  </si>
  <si>
    <t>07/05/2025</t>
  </si>
  <si>
    <t>BC110294098</t>
  </si>
  <si>
    <t>000098483</t>
  </si>
  <si>
    <t>27/03/2025</t>
  </si>
  <si>
    <t>Penalty Charge Notices Q1 and Q3 2024/25</t>
  </si>
  <si>
    <t>252602</t>
  </si>
  <si>
    <t>0000282527</t>
  </si>
  <si>
    <t>08/04/2025</t>
  </si>
  <si>
    <t>Norfolk County Council</t>
  </si>
  <si>
    <t>0059100</t>
  </si>
  <si>
    <t>10107770</t>
  </si>
  <si>
    <t>000098115</t>
  </si>
  <si>
    <t>01/04/2025</t>
  </si>
  <si>
    <t>000005</t>
  </si>
  <si>
    <t>Licence - Car Park, Church Street,</t>
  </si>
  <si>
    <t>252601</t>
  </si>
  <si>
    <t>0000282493</t>
  </si>
  <si>
    <t>Date Posted</t>
  </si>
  <si>
    <t>Supplier Name</t>
  </si>
  <si>
    <t>Supplier Code</t>
  </si>
  <si>
    <t>Reference 3</t>
  </si>
  <si>
    <t>Reference 2</t>
  </si>
  <si>
    <t>Reference 1</t>
  </si>
  <si>
    <t>MF Update Date</t>
  </si>
  <si>
    <t>Journal Date</t>
  </si>
  <si>
    <t>GL Account Code (Description) (Description)</t>
  </si>
  <si>
    <t>GL Account Code (Description)</t>
  </si>
  <si>
    <t>Journal Line</t>
  </si>
  <si>
    <t>Narrative</t>
  </si>
  <si>
    <t>Amount Pending</t>
  </si>
  <si>
    <t>Amount Posted</t>
  </si>
  <si>
    <t>Journal Type (Description)</t>
  </si>
  <si>
    <t>Journal Type</t>
  </si>
  <si>
    <t>Period</t>
  </si>
  <si>
    <t>Source Code (Description)</t>
  </si>
  <si>
    <t>Source Code</t>
  </si>
  <si>
    <t>Journal Reference</t>
  </si>
  <si>
    <t>- Recovery Income</t>
  </si>
  <si>
    <t>- Other LA's</t>
  </si>
  <si>
    <t>F&amp;C</t>
  </si>
  <si>
    <t>Perm</t>
  </si>
  <si>
    <t>EV</t>
  </si>
  <si>
    <t>Rent</t>
  </si>
  <si>
    <t>Rec</t>
  </si>
  <si>
    <t>Contribution to Corporate Overheads</t>
  </si>
  <si>
    <t>Over</t>
  </si>
  <si>
    <t>SXCP0001250000</t>
  </si>
  <si>
    <t>Car Park Improvements Building Mtce</t>
  </si>
  <si>
    <t>Cap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</si>
</sst>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4">
    <numFmt numFmtId="43" formatCode="_-* #,##0.00_-;\-* #,##0.00_-;_-* &quot;-&quot;??_-;_-@_-"/>
    <numFmt numFmtId="164" formatCode="_-* #,##0_-;\-* #,##0_-;_-* &quot;-&quot;??_-;_-@_-"/>
    <numFmt numFmtId="165" formatCode="#0.00"/>
    <numFmt numFmtId="166" formatCode="\£#,##0;[Red]\-\£#,##0"/>
  </numFmts>
  <fonts count="8">
    <font>
      <sz val="11"/>
      <color theme="1"/>
      <name val="Calibri"/>
      <family val="2"/>
      <charset val="0"/>
      <scheme val="minor"/>
    </font>
    <font>
      <sz val="11"/>
      <color indexed="8"/>
      <name val="Calibri"/>
      <family val="2"/>
      <charset val="0"/>
      <scheme val="minor"/>
    </font>
    <font>
      <b/>
      <sz val="11"/>
      <color indexed="8"/>
      <name val="Calibri"/>
      <family val="2"/>
      <charset val="0"/>
      <scheme val="minor"/>
    </font>
    <font>
      <b/>
      <sz val="11"/>
      <color rgb="FFFF0000"/>
      <name val="Calibri"/>
      <family val="2"/>
      <charset val="0"/>
      <scheme val="minor"/>
    </font>
    <font>
      <sz val="11"/>
      <color theme="1"/>
      <name val="Calibri"/>
      <family val="2"/>
      <charset val="0"/>
      <scheme val="minor"/>
    </font>
    <font>
      <b/>
      <sz val="11"/>
      <name val="Calibri"/>
      <family val="2"/>
      <charset val="0"/>
    </font>
    <font>
      <b/>
      <u val="single"/>
      <sz val="12"/>
      <name val="Calibri"/>
      <family val="2"/>
      <charset val="0"/>
    </font>
    <font>
      <i/>
      <sz val="11"/>
      <color indexed="8"/>
      <name val="Calibri"/>
      <family val="2"/>
      <charset val="0"/>
      <scheme val="minor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1" fillId="0" borderId="0"/>
    <xf numFmtId="43" fontId="1" fillId="0" borderId="0" applyAlignment="0" applyBorder="0" applyFont="0" applyFill="0" applyProtection="0"/>
  </cellStyleXfs>
  <cellXfs>
    <xf numFmtId="0" fontId="0" fillId="0" borderId="0" xfId="0"/>
    <xf numFmtId="0" fontId="1" fillId="0" borderId="0" xfId="1" applyFont="1"/>
    <xf numFmtId="0" fontId="2" fillId="0" borderId="1" xfId="1" applyBorder="1" applyFont="1"/>
    <xf numFmtId="43" fontId="2" fillId="0" borderId="2" xfId="2" applyAlignment="1" applyBorder="1" applyFont="1" applyNumberFormat="1">
      <alignment horizontal="center"/>
    </xf>
    <xf numFmtId="43" fontId="2" fillId="0" borderId="3" xfId="2" applyAlignment="1" applyBorder="1" applyFont="1" applyNumberFormat="1">
      <alignment horizontal="center"/>
    </xf>
    <xf numFmtId="0" fontId="1" fillId="0" borderId="4" xfId="1" applyBorder="1" applyFont="1"/>
    <xf numFmtId="43" fontId="1" fillId="0" borderId="0" xfId="2" applyBorder="1" applyFont="1" applyNumberFormat="1"/>
    <xf numFmtId="164" fontId="1" fillId="0" borderId="5" xfId="1" applyBorder="1" applyFont="1" applyNumberFormat="1"/>
    <xf numFmtId="164" fontId="1" fillId="0" borderId="6" xfId="1" applyBorder="1" applyFont="1" applyNumberFormat="1"/>
    <xf numFmtId="0" fontId="2" fillId="0" borderId="4" xfId="1" applyBorder="1" applyFont="1"/>
    <xf numFmtId="164" fontId="2" fillId="0" borderId="5" xfId="2" applyBorder="1" applyFont="1" applyNumberFormat="1"/>
    <xf numFmtId="0" fontId="1" fillId="0" borderId="5" xfId="1" applyBorder="1" applyFont="1"/>
    <xf numFmtId="43" fontId="1" fillId="0" borderId="5" xfId="2" applyBorder="1" applyFont="1" applyNumberFormat="1"/>
    <xf numFmtId="0" fontId="2" fillId="0" borderId="7" xfId="1" applyBorder="1" applyFont="1"/>
    <xf numFmtId="43" fontId="1" fillId="0" borderId="8" xfId="2" applyBorder="1" applyFont="1" applyNumberFormat="1"/>
    <xf numFmtId="164" fontId="2" fillId="0" borderId="6" xfId="2" applyBorder="1" applyFont="1" applyNumberFormat="1"/>
    <xf numFmtId="0" fontId="3" fillId="0" borderId="0" xfId="1" applyFont="1"/>
    <xf numFmtId="43" fontId="3" fillId="0" borderId="0" xfId="2" applyFont="1" applyNumberFormat="1"/>
    <xf numFmtId="4" fontId="5" fillId="0" borderId="0" xfId="1" applyFont="1" applyNumberFormat="1"/>
    <xf numFmtId="0" fontId="5" fillId="0" borderId="0" xfId="1" applyFont="1"/>
    <xf numFmtId="4" fontId="1" fillId="0" borderId="0" xfId="1" applyFont="1" applyNumberFormat="1"/>
    <xf numFmtId="0" fontId="6" fillId="0" borderId="0" xfId="1" applyFont="1"/>
    <xf numFmtId="165" fontId="5" fillId="0" borderId="0" xfId="1" applyFont="1" applyNumberFormat="1"/>
    <xf numFmtId="165" fontId="1" fillId="0" borderId="0" xfId="1" applyFont="1" applyNumberFormat="1"/>
    <xf numFmtId="4" fontId="2" fillId="0" borderId="0" xfId="1" applyFont="1" applyNumberFormat="1"/>
    <xf numFmtId="4" fontId="6" fillId="0" borderId="0" xfId="1" applyFont="1" applyNumberFormat="1"/>
    <xf numFmtId="0" fontId="1" fillId="0" borderId="0" xfId="1" applyFont="1" quotePrefix="1"/>
    <xf numFmtId="0" fontId="7" fillId="0" borderId="0" xfId="1" applyFont="1"/>
    <xf numFmtId="4" fontId="7" fillId="0" borderId="0" xfId="1" applyFont="1" applyNumberFormat="1"/>
    <xf numFmtId="166" fontId="1" fillId="0" borderId="5" xfId="1" applyBorder="1" applyFont="1" applyNumberFormat="1"/>
    <xf numFmtId="166" fontId="1" fillId="0" borderId="6" xfId="1" applyBorder="1" applyFont="1" applyNumberFormat="1"/>
    <xf numFmtId="166" fontId="2" fillId="0" borderId="5" xfId="2" applyBorder="1" applyFont="1" applyNumberFormat="1"/>
    <xf numFmtId="166" fontId="1" fillId="0" borderId="5" xfId="2" applyBorder="1" applyFont="1" applyNumberFormat="1"/>
    <xf numFmtId="166" fontId="2" fillId="0" borderId="6" xfId="2" applyBorder="1" applyFont="1" applyNumberFormat="1"/>
    <xf numFmtId="0" fontId="2" fillId="2" borderId="9" xfId="1" applyAlignment="1" applyBorder="1" applyFont="1" applyFill="1">
      <alignment horizontal="center"/>
    </xf>
    <xf numFmtId="0" fontId="2" fillId="2" borderId="10" xfId="1" applyAlignment="1" applyBorder="1" applyFont="1" applyFill="1">
      <alignment horizontal="center"/>
    </xf>
    <xf numFmtId="0" fontId="2" fillId="2" borderId="11" xfId="1" applyAlignment="1" applyBorder="1" applyFont="1" applyFill="1">
      <alignment horizontal="center"/>
    </xf>
    <xf numFmtId="4" fontId="0" fillId="0" borderId="0" xfId="0" applyNumberFormat="1"/>
  </cellXfs>
  <cellStyles count="3">
    <cellStyle name="Comma 2" xfId="2"/>
    <cellStyle name="Normal" xfId="0" builtinId="0"/>
    <cellStyle name="Normal 2" xfId="1"/>
  </cellStyles>
  <dxfs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theme="5" tint="0.39997558519241921"/>
  </sheetPr>
  <dimension ref="A3:D24"/>
  <sheetViews>
    <sheetView view="normal" workbookViewId="0">
      <selection pane="topLeft" activeCell="D21" sqref="D21"/>
    </sheetView>
  </sheetViews>
  <sheetFormatPr defaultColWidth="8.77734375" defaultRowHeight="14.4"/>
  <cols>
    <col min="1" max="1" width="8.7109375" style="1" customWidth="1"/>
    <col min="2" max="2" width="38.27734375" style="1" bestFit="1" customWidth="1"/>
    <col min="3" max="3" width="13.5703125" style="1" customWidth="1"/>
    <col min="4" max="4" width="14.7109375" style="1" customWidth="1"/>
    <col min="5" max="16384" width="8.7109375" style="1" customWidth="1"/>
  </cols>
  <sheetData>
    <row r="3" spans="2:4">
      <c r="B3" s="34" t="s">
        <v>0</v>
      </c>
      <c r="C3" s="35"/>
      <c r="D3" s="36"/>
    </row>
    <row r="4" spans="2:4">
      <c r="B4" s="2" t="s">
        <v>1</v>
      </c>
      <c r="C4" s="3" t="s">
        <v>2</v>
      </c>
      <c r="D4" s="4" t="s">
        <v>2</v>
      </c>
    </row>
    <row r="5" spans="2:4">
      <c r="B5" s="5" t="s">
        <v>3</v>
      </c>
      <c r="C5" s="6"/>
      <c r="D5" s="7">
        <v>230892.19</v>
      </c>
    </row>
    <row r="6" spans="2:4">
      <c r="B6" s="5" t="s">
        <v>4</v>
      </c>
      <c r="C6" s="6"/>
      <c r="D6" s="7">
        <v>32970.98</v>
      </c>
    </row>
    <row r="7" spans="2:4">
      <c r="B7" s="5" t="s">
        <v>5</v>
      </c>
      <c r="C7" s="6"/>
      <c r="D7" s="7">
        <v>6288.99</v>
      </c>
    </row>
    <row r="8" spans="2:4">
      <c r="B8" s="5" t="s">
        <v>6</v>
      </c>
      <c r="C8" s="6"/>
      <c r="D8" s="7">
        <v>55882.75</v>
      </c>
    </row>
    <row r="9" spans="2:4">
      <c r="B9" s="5" t="s">
        <v>7</v>
      </c>
      <c r="C9" s="6"/>
      <c r="D9" s="8">
        <v>23476.27</v>
      </c>
    </row>
    <row r="10" spans="2:4">
      <c r="B10" s="9" t="s">
        <v>8</v>
      </c>
      <c r="C10" s="6"/>
      <c r="D10" s="10">
        <f>SUM(D5:D9)</f>
        <v>349511.18</v>
      </c>
    </row>
    <row r="11" spans="2:4">
      <c r="B11" s="5"/>
      <c r="D11" s="11"/>
    </row>
    <row r="12" spans="2:4">
      <c r="B12" s="5"/>
      <c r="C12" s="6"/>
      <c r="D12" s="12"/>
    </row>
    <row r="13" spans="2:4">
      <c r="B13" s="9" t="s">
        <v>9</v>
      </c>
      <c r="C13" s="6"/>
      <c r="D13" s="12"/>
    </row>
    <row r="14" spans="2:4">
      <c r="B14" s="5" t="s">
        <v>10</v>
      </c>
      <c r="C14" s="6"/>
      <c r="D14" s="7">
        <v>121348.27</v>
      </c>
    </row>
    <row r="15" spans="2:4">
      <c r="B15" s="5" t="s">
        <v>11</v>
      </c>
      <c r="C15" s="6"/>
      <c r="D15" s="7">
        <v>122599.3</v>
      </c>
    </row>
    <row r="16" spans="2:4">
      <c r="B16" s="5" t="s">
        <v>12</v>
      </c>
      <c r="C16" s="6"/>
      <c r="D16" s="7">
        <v>988.0200000000001</v>
      </c>
    </row>
    <row r="17" spans="2:4">
      <c r="B17" s="5" t="s">
        <v>13</v>
      </c>
      <c r="C17" s="6"/>
      <c r="D17" s="7">
        <v>32628.68</v>
      </c>
    </row>
    <row r="18" spans="2:4">
      <c r="B18" s="5" t="s">
        <v>14</v>
      </c>
      <c r="C18" s="6"/>
      <c r="D18" s="8">
        <v>627.04</v>
      </c>
    </row>
    <row r="19" spans="2:4">
      <c r="B19" s="9" t="s">
        <v>15</v>
      </c>
      <c r="C19" s="6"/>
      <c r="D19" s="10">
        <f>SUM(D14:D18)</f>
        <v>278191.31</v>
      </c>
    </row>
    <row r="20" spans="2:4">
      <c r="B20" s="5"/>
      <c r="C20" s="6"/>
      <c r="D20" s="12"/>
    </row>
    <row r="21" spans="2:4">
      <c r="B21" s="13" t="s">
        <v>16</v>
      </c>
      <c r="C21" s="14"/>
      <c r="D21" s="15">
        <f>D10-D19</f>
        <v>71319.87</v>
      </c>
    </row>
    <row r="24" spans="2:3">
      <c r="B24" s="16"/>
      <c r="C24" s="17"/>
    </row>
  </sheetData>
  <mergeCells count="1">
    <mergeCell ref="B3:D3"/>
  </mergeCells>
  <pageMargins left="0.7" right="0.7" top="0.75" bottom="0.75" header="0.3" footer="0.3"/>
  <pageSetup paperSize="9" orientation="portrait"/>
  <headerFooter scaleWithDoc="1" alignWithMargins="0" differentFirst="0" differentOddEven="0"/>
  <extLst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theme="5" tint="0.39997558519241921"/>
  </sheetPr>
  <dimension ref="A3:D25"/>
  <sheetViews>
    <sheetView view="normal" tabSelected="1" workbookViewId="0">
      <selection pane="topLeft" activeCell="A1" sqref="A1"/>
    </sheetView>
  </sheetViews>
  <sheetFormatPr defaultColWidth="8.77734375" defaultRowHeight="14.4"/>
  <cols>
    <col min="1" max="1" width="8.7109375" style="1" customWidth="1"/>
    <col min="2" max="2" width="38.27734375" style="1" bestFit="1" customWidth="1"/>
    <col min="3" max="3" width="13.5703125" style="1" customWidth="1"/>
    <col min="4" max="4" width="14.7109375" style="1" customWidth="1"/>
    <col min="5" max="16384" width="8.7109375" style="1" customWidth="1"/>
  </cols>
  <sheetData>
    <row r="3" spans="2:4">
      <c r="B3" s="34" t="s">
        <v>79</v>
      </c>
      <c r="C3" s="35"/>
      <c r="D3" s="36"/>
    </row>
    <row r="4" spans="2:4">
      <c r="B4" s="2" t="s">
        <v>1</v>
      </c>
      <c r="C4" s="3" t="s">
        <v>2</v>
      </c>
      <c r="D4" s="4" t="s">
        <v>2</v>
      </c>
    </row>
    <row r="5" spans="2:4">
      <c r="B5" s="5" t="s">
        <v>3</v>
      </c>
      <c r="C5" s="6"/>
      <c r="D5" s="29">
        <f>-SUMIF('Centros 2526'!$D:$D,"F&amp;C",'Centros 2526'!$C:$C)</f>
        <v>246126.97</v>
      </c>
    </row>
    <row r="6" spans="2:4">
      <c r="B6" s="5" t="s">
        <v>4</v>
      </c>
      <c r="C6" s="6"/>
      <c r="D6" s="29">
        <f>-SUMIF('Centros 2526'!$D:$D,"Perm",'Centros 2526'!$C:$C)</f>
        <v>38922.91</v>
      </c>
    </row>
    <row r="7" spans="2:4">
      <c r="B7" s="5" t="s">
        <v>5</v>
      </c>
      <c r="C7" s="6"/>
      <c r="D7" s="29">
        <f>-SUMIF('Centros 2526'!$D:$D,"EV",'Centros 2526'!$C:$C)</f>
        <v>16539.18</v>
      </c>
    </row>
    <row r="8" spans="2:4">
      <c r="B8" s="5" t="s">
        <v>6</v>
      </c>
      <c r="C8" s="6"/>
      <c r="D8" s="29">
        <f>-SUMIF('Centros 2526'!$D:$D,"Rent",'Centros 2526'!$C:$C)</f>
        <v>66290.8</v>
      </c>
    </row>
    <row r="9" spans="2:4">
      <c r="B9" s="5" t="s">
        <v>7</v>
      </c>
      <c r="C9" s="6"/>
      <c r="D9" s="30">
        <f>-SUMIF('Centros 2526'!$D:$D,"Rec",'Centros 2526'!$C:$C)</f>
        <v>28313.54</v>
      </c>
    </row>
    <row r="10" spans="2:4">
      <c r="B10" s="9" t="s">
        <v>8</v>
      </c>
      <c r="C10" s="6"/>
      <c r="D10" s="31">
        <f>SUM(D5:D9)</f>
        <v>396193.39999999997</v>
      </c>
    </row>
    <row r="11" spans="2:4">
      <c r="B11" s="5"/>
      <c r="D11" s="29"/>
    </row>
    <row r="12" spans="2:4">
      <c r="B12" s="5"/>
      <c r="C12" s="6"/>
      <c r="D12" s="32"/>
    </row>
    <row r="13" spans="2:4">
      <c r="B13" s="9" t="s">
        <v>9</v>
      </c>
      <c r="C13" s="6"/>
      <c r="D13" s="32"/>
    </row>
    <row r="14" spans="2:4">
      <c r="B14" s="5" t="s">
        <v>10</v>
      </c>
      <c r="C14" s="6"/>
      <c r="D14" s="29">
        <f>SUMIF('Centros 2526'!$D:$D,"Emp",'Centros 2526'!$C:$C)</f>
        <v>127069.58999999998</v>
      </c>
    </row>
    <row r="15" spans="2:4">
      <c r="B15" s="5" t="s">
        <v>159</v>
      </c>
      <c r="C15" s="6"/>
      <c r="D15" s="29">
        <f>SUMIF('Centros 2526'!$D:$D,"Over",'Centros 2526'!$C:$C)</f>
        <v>15654</v>
      </c>
    </row>
    <row r="16" spans="2:4">
      <c r="B16" s="5" t="s">
        <v>11</v>
      </c>
      <c r="C16" s="6"/>
      <c r="D16" s="29">
        <f>SUMIF('Centros 2526'!$D:$D,"Prem",'Centros 2526'!$C:$C)</f>
        <v>86022.57</v>
      </c>
    </row>
    <row r="17" spans="2:4">
      <c r="B17" s="5" t="s">
        <v>12</v>
      </c>
      <c r="C17" s="6"/>
      <c r="D17" s="29">
        <f>SUMIF('Centros 2526'!$D:$D,"Tran",'Centros 2526'!$C:$C)</f>
        <v>2761.7999999999997</v>
      </c>
    </row>
    <row r="18" spans="2:4">
      <c r="B18" s="5" t="s">
        <v>13</v>
      </c>
      <c r="C18" s="6"/>
      <c r="D18" s="29">
        <f>SUMIF('Centros 2526'!$D:$D,"Supp",'Centros 2526'!$C:$C)</f>
        <v>90914.11</v>
      </c>
    </row>
    <row r="19" spans="2:4">
      <c r="B19" s="5" t="s">
        <v>14</v>
      </c>
      <c r="C19" s="6"/>
      <c r="D19" s="30">
        <f>SUMIF('Centros 2526'!$D:$D,"Cap",'Centros 2526'!$C:$C)</f>
        <v>56786.1</v>
      </c>
    </row>
    <row r="20" spans="2:4">
      <c r="B20" s="9" t="s">
        <v>15</v>
      </c>
      <c r="C20" s="6"/>
      <c r="D20" s="31">
        <f>SUM(D14:D19)</f>
        <v>379208.16999999993</v>
      </c>
    </row>
    <row r="21" spans="2:4">
      <c r="B21" s="5"/>
      <c r="C21" s="6"/>
      <c r="D21" s="32"/>
    </row>
    <row r="22" spans="2:4">
      <c r="B22" s="13" t="s">
        <v>16</v>
      </c>
      <c r="C22" s="14"/>
      <c r="D22" s="33">
        <f>D10-D20</f>
        <v>16985.23000000004</v>
      </c>
    </row>
    <row r="25" spans="2:3">
      <c r="B25" s="16"/>
      <c r="C25" s="17"/>
    </row>
  </sheetData>
  <mergeCells count="1">
    <mergeCell ref="B3:D3"/>
  </mergeCells>
  <pageMargins left="0.7" right="0.7" top="0.75" bottom="0.75" header="0.3" footer="0.3"/>
  <pageSetup paperSize="9" orientation="portrait"/>
  <headerFooter scaleWithDoc="1" alignWithMargins="0" differentFirst="0" differentOddEven="0"/>
  <extLst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theme="5" tint="0.79998168889431442"/>
  </sheetPr>
  <dimension ref="A2:E37"/>
  <sheetViews>
    <sheetView topLeftCell="A12" view="normal" workbookViewId="0">
      <selection pane="topLeft" activeCell="B28" sqref="B28"/>
    </sheetView>
  </sheetViews>
  <sheetFormatPr defaultRowHeight="14.4"/>
  <cols>
    <col min="1" max="1" width="17.27734375" style="1" bestFit="1" customWidth="1"/>
    <col min="2" max="2" width="39.84765625" style="1" bestFit="1" customWidth="1"/>
    <col min="3" max="3" width="10.7109375" style="1" customWidth="1"/>
    <col min="4" max="16384" width="8.84765625" style="1" customWidth="1"/>
  </cols>
  <sheetData>
    <row r="2" spans="1:3" ht="15.6">
      <c r="A2" s="21" t="s">
        <v>78</v>
      </c>
      <c r="B2" s="21" t="s">
        <v>77</v>
      </c>
      <c r="C2" s="21" t="s">
        <v>76</v>
      </c>
    </row>
    <row r="3" spans="1:4">
      <c r="A3" s="1" t="s">
        <v>75</v>
      </c>
      <c r="B3" s="1" t="s">
        <v>74</v>
      </c>
      <c r="C3" s="20">
        <v>124758.73</v>
      </c>
      <c r="D3" s="1" t="s">
        <v>80</v>
      </c>
    </row>
    <row r="4" spans="1:4">
      <c r="A4" s="1" t="s">
        <v>73</v>
      </c>
      <c r="B4" s="1" t="s">
        <v>72</v>
      </c>
      <c r="C4" s="20">
        <v>471.78</v>
      </c>
      <c r="D4" s="1" t="s">
        <v>80</v>
      </c>
    </row>
    <row r="5" spans="1:4">
      <c r="A5" s="1" t="s">
        <v>71</v>
      </c>
      <c r="B5" s="1" t="s">
        <v>70</v>
      </c>
      <c r="C5" s="20">
        <v>1267.68</v>
      </c>
      <c r="D5" s="1" t="s">
        <v>80</v>
      </c>
    </row>
    <row r="6" spans="1:4">
      <c r="A6" s="1" t="s">
        <v>69</v>
      </c>
      <c r="B6" s="1" t="s">
        <v>68</v>
      </c>
      <c r="C6" s="20">
        <v>-110</v>
      </c>
      <c r="D6" s="1" t="s">
        <v>80</v>
      </c>
    </row>
    <row r="7" spans="1:4">
      <c r="A7" s="1" t="s">
        <v>67</v>
      </c>
      <c r="B7" s="1" t="s">
        <v>66</v>
      </c>
      <c r="C7" s="20">
        <v>220</v>
      </c>
      <c r="D7" s="1" t="s">
        <v>80</v>
      </c>
    </row>
    <row r="8" spans="1:4">
      <c r="A8" s="1" t="s">
        <v>65</v>
      </c>
      <c r="B8" s="1" t="s">
        <v>64</v>
      </c>
      <c r="C8" s="20">
        <v>461.4</v>
      </c>
      <c r="D8" s="1" t="s">
        <v>80</v>
      </c>
    </row>
    <row r="9" spans="1:4">
      <c r="A9" s="1" t="s">
        <v>63</v>
      </c>
      <c r="B9" s="1" t="s">
        <v>62</v>
      </c>
      <c r="C9" s="20">
        <v>-55.83</v>
      </c>
      <c r="D9" s="1" t="s">
        <v>81</v>
      </c>
    </row>
    <row r="10" spans="1:4">
      <c r="A10" s="1" t="s">
        <v>61</v>
      </c>
      <c r="B10" s="1" t="s">
        <v>60</v>
      </c>
      <c r="C10" s="20">
        <v>3855.18</v>
      </c>
      <c r="D10" s="1" t="s">
        <v>81</v>
      </c>
    </row>
    <row r="11" spans="1:4">
      <c r="A11" s="1" t="s">
        <v>59</v>
      </c>
      <c r="B11" s="1" t="s">
        <v>58</v>
      </c>
      <c r="C11" s="20">
        <v>70.12</v>
      </c>
      <c r="D11" s="1" t="s">
        <v>81</v>
      </c>
    </row>
    <row r="12" spans="1:4">
      <c r="A12" s="1" t="s">
        <v>57</v>
      </c>
      <c r="B12" s="1" t="s">
        <v>56</v>
      </c>
      <c r="C12" s="20">
        <v>54440.91</v>
      </c>
      <c r="D12" s="1" t="s">
        <v>81</v>
      </c>
    </row>
    <row r="13" spans="1:4">
      <c r="A13" s="1" t="s">
        <v>55</v>
      </c>
      <c r="B13" s="1" t="s">
        <v>54</v>
      </c>
      <c r="C13" s="20">
        <v>0</v>
      </c>
      <c r="D13" s="1" t="s">
        <v>81</v>
      </c>
    </row>
    <row r="14" spans="1:4">
      <c r="A14" s="1" t="s">
        <v>53</v>
      </c>
      <c r="B14" s="1" t="s">
        <v>52</v>
      </c>
      <c r="C14" s="20">
        <v>27712.19</v>
      </c>
      <c r="D14" s="1" t="s">
        <v>81</v>
      </c>
    </row>
    <row r="15" spans="1:4">
      <c r="A15" s="1" t="s">
        <v>51</v>
      </c>
      <c r="B15" s="1" t="s">
        <v>50</v>
      </c>
      <c r="C15" s="20">
        <v>2690.45</v>
      </c>
      <c r="D15" s="1" t="s">
        <v>82</v>
      </c>
    </row>
    <row r="16" spans="1:4">
      <c r="A16" s="1" t="s">
        <v>49</v>
      </c>
      <c r="B16" s="1" t="s">
        <v>48</v>
      </c>
      <c r="C16" s="20">
        <v>0</v>
      </c>
      <c r="D16" s="1" t="s">
        <v>82</v>
      </c>
    </row>
    <row r="17" spans="1:4">
      <c r="A17" s="1" t="s">
        <v>47</v>
      </c>
      <c r="B17" s="1" t="s">
        <v>46</v>
      </c>
      <c r="C17" s="20">
        <v>71.35</v>
      </c>
      <c r="D17" s="1" t="s">
        <v>82</v>
      </c>
    </row>
    <row r="18" spans="1:4">
      <c r="A18" s="1" t="s">
        <v>45</v>
      </c>
      <c r="B18" s="1" t="s">
        <v>44</v>
      </c>
      <c r="C18" s="20">
        <v>6271.98</v>
      </c>
      <c r="D18" s="1" t="s">
        <v>83</v>
      </c>
    </row>
    <row r="19" spans="1:4">
      <c r="A19" s="1" t="s">
        <v>43</v>
      </c>
      <c r="B19" s="1" t="s">
        <v>42</v>
      </c>
      <c r="C19" s="20">
        <v>33395.64</v>
      </c>
      <c r="D19" s="1" t="s">
        <v>83</v>
      </c>
    </row>
    <row r="20" spans="1:4">
      <c r="A20" s="1" t="s">
        <v>41</v>
      </c>
      <c r="B20" s="1" t="s">
        <v>40</v>
      </c>
      <c r="C20" s="20">
        <v>0</v>
      </c>
      <c r="D20" s="1" t="s">
        <v>83</v>
      </c>
    </row>
    <row r="21" spans="1:4">
      <c r="A21" s="1" t="s">
        <v>39</v>
      </c>
      <c r="B21" s="1" t="s">
        <v>38</v>
      </c>
      <c r="C21" s="20">
        <v>16908</v>
      </c>
      <c r="D21" s="1" t="s">
        <v>83</v>
      </c>
    </row>
    <row r="22" spans="1:4">
      <c r="A22" s="1" t="s">
        <v>37</v>
      </c>
      <c r="B22" s="1" t="s">
        <v>36</v>
      </c>
      <c r="C22" s="20">
        <v>726.15</v>
      </c>
      <c r="D22" s="1" t="s">
        <v>83</v>
      </c>
    </row>
    <row r="23" spans="1:4">
      <c r="A23" s="1" t="s">
        <v>35</v>
      </c>
      <c r="B23" s="1" t="s">
        <v>34</v>
      </c>
      <c r="C23" s="20">
        <v>12093.12</v>
      </c>
      <c r="D23" s="1" t="s">
        <v>83</v>
      </c>
    </row>
    <row r="24" spans="1:4">
      <c r="A24" s="1" t="s">
        <v>33</v>
      </c>
      <c r="B24" s="1" t="s">
        <v>32</v>
      </c>
      <c r="C24" s="20">
        <v>16872.41</v>
      </c>
      <c r="D24" s="1" t="s">
        <v>83</v>
      </c>
    </row>
    <row r="25" spans="1:3" s="27" customFormat="1">
      <c r="A25" s="27" t="s">
        <v>31</v>
      </c>
      <c r="B25" s="27" t="s">
        <v>30</v>
      </c>
      <c r="C25" s="28">
        <v>-7285.13</v>
      </c>
    </row>
    <row r="26" spans="2:4">
      <c r="B26" s="26" t="s">
        <v>152</v>
      </c>
      <c r="C26" s="20">
        <f>'4807000'!G13</f>
        <v>-11931.94</v>
      </c>
      <c r="D26" s="1" t="s">
        <v>158</v>
      </c>
    </row>
    <row r="27" spans="2:4">
      <c r="B27" s="26" t="s">
        <v>153</v>
      </c>
      <c r="C27" s="20">
        <f>'4807000'!G9</f>
        <v>4646.81</v>
      </c>
      <c r="D27" s="1" t="s">
        <v>83</v>
      </c>
    </row>
    <row r="28" spans="1:5">
      <c r="A28" t="s">
        <v>161</v>
      </c>
      <c r="B28" t="s">
        <v>162</v>
      </c>
      <c r="C28" s="37">
        <v>56786.1</v>
      </c>
      <c r="D28" s="37" t="s">
        <v>163</v>
      </c>
      <c r="E28"/>
    </row>
    <row r="29" spans="3:3">
      <c r="C29" s="20"/>
    </row>
    <row r="30" spans="3:3">
      <c r="C30" s="20"/>
    </row>
    <row r="31" spans="1:4">
      <c r="A31" s="1" t="s">
        <v>29</v>
      </c>
      <c r="B31" s="1" t="s">
        <v>28</v>
      </c>
      <c r="C31" s="20">
        <v>15654</v>
      </c>
      <c r="D31" s="1" t="s">
        <v>160</v>
      </c>
    </row>
    <row r="32" spans="1:4">
      <c r="A32" s="1" t="s">
        <v>27</v>
      </c>
      <c r="B32" s="1" t="s">
        <v>26</v>
      </c>
      <c r="C32" s="20">
        <v>-246126.97</v>
      </c>
      <c r="D32" s="1" t="s">
        <v>154</v>
      </c>
    </row>
    <row r="33" spans="1:4">
      <c r="A33" s="1" t="s">
        <v>25</v>
      </c>
      <c r="B33" s="1" t="s">
        <v>24</v>
      </c>
      <c r="C33" s="20">
        <v>-38922.91</v>
      </c>
      <c r="D33" s="1" t="s">
        <v>155</v>
      </c>
    </row>
    <row r="34" spans="1:4">
      <c r="A34" s="1" t="s">
        <v>23</v>
      </c>
      <c r="B34" s="1" t="s">
        <v>22</v>
      </c>
      <c r="C34" s="20">
        <v>-16539.18</v>
      </c>
      <c r="D34" s="1" t="s">
        <v>156</v>
      </c>
    </row>
    <row r="35" spans="1:4">
      <c r="A35" s="1" t="s">
        <v>21</v>
      </c>
      <c r="B35" s="1" t="s">
        <v>20</v>
      </c>
      <c r="C35" s="20">
        <v>-66290.8</v>
      </c>
      <c r="D35" s="1" t="s">
        <v>157</v>
      </c>
    </row>
    <row r="36" spans="1:4">
      <c r="A36" s="1" t="s">
        <v>19</v>
      </c>
      <c r="B36" s="1" t="s">
        <v>18</v>
      </c>
      <c r="C36" s="20">
        <v>-16381.6</v>
      </c>
      <c r="D36" s="1" t="s">
        <v>158</v>
      </c>
    </row>
    <row r="37" spans="2:3">
      <c r="B37" s="19" t="s">
        <v>17</v>
      </c>
      <c r="C37" s="18">
        <f>SUM(C3:C36)-C25</f>
        <v>-16985.230000000029</v>
      </c>
    </row>
  </sheetData>
  <pageMargins left="0.7" right="0.7" top="0.75" bottom="0.75" header="0.3" footer="0.3"/>
  <headerFooter scaleWithDoc="1" alignWithMargins="0" differentFirst="0" differentOddEven="0"/>
  <extLst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theme="5" tint="0.79998168889431442"/>
  </sheetPr>
  <dimension ref="A1:V13"/>
  <sheetViews>
    <sheetView topLeftCell="D1" view="normal" workbookViewId="0">
      <selection pane="topLeft" activeCell="K22" sqref="K22"/>
    </sheetView>
  </sheetViews>
  <sheetFormatPr defaultRowHeight="14.4"/>
  <cols>
    <col min="1" max="6" width="8.84765625" style="1" customWidth="1"/>
    <col min="7" max="7" width="12.5703125" style="20" customWidth="1"/>
    <col min="8" max="8" width="8.84765625" style="1" customWidth="1"/>
    <col min="9" max="9" width="40.41796875" style="1" customWidth="1"/>
    <col min="10" max="10" width="8.84765625" style="1" customWidth="1"/>
    <col min="11" max="11" width="15.84765625" style="1" customWidth="1"/>
    <col min="12" max="20" width="8.84765625" style="1" customWidth="1"/>
    <col min="21" max="21" width="18.7109375" style="1" customWidth="1"/>
    <col min="22" max="16384" width="8.84765625" style="1" customWidth="1"/>
  </cols>
  <sheetData>
    <row r="1" spans="1:4" ht="19.95" customHeight="1">
      <c r="A1" s="21"/>
      <c r="B1" s="1"/>
      <c r="C1" s="1"/>
      <c r="D1" s="1"/>
    </row>
    <row r="2" spans="1:1" ht="19.95" customHeight="1">
      <c r="A2" s="21"/>
    </row>
    <row r="3" spans="1:1">
      <c r="A3" s="1" t="s">
        <v>30</v>
      </c>
    </row>
    <row r="5" spans="1:22" ht="15.6">
      <c r="A5" s="21" t="s">
        <v>151</v>
      </c>
      <c r="B5" s="21" t="s">
        <v>150</v>
      </c>
      <c r="C5" s="21" t="s">
        <v>149</v>
      </c>
      <c r="D5" s="21" t="s">
        <v>148</v>
      </c>
      <c r="E5" s="21" t="s">
        <v>147</v>
      </c>
      <c r="F5" s="21" t="s">
        <v>146</v>
      </c>
      <c r="G5" s="25" t="s">
        <v>145</v>
      </c>
      <c r="H5" s="21" t="s">
        <v>144</v>
      </c>
      <c r="I5" s="21" t="s">
        <v>143</v>
      </c>
      <c r="J5" s="21" t="s">
        <v>142</v>
      </c>
      <c r="K5" s="21" t="s">
        <v>78</v>
      </c>
      <c r="L5" s="21" t="s">
        <v>141</v>
      </c>
      <c r="M5" s="21" t="s">
        <v>141</v>
      </c>
      <c r="N5" s="21" t="s">
        <v>140</v>
      </c>
      <c r="O5" s="21" t="s">
        <v>139</v>
      </c>
      <c r="P5" s="21" t="s">
        <v>138</v>
      </c>
      <c r="Q5" s="21" t="s">
        <v>137</v>
      </c>
      <c r="R5" s="21" t="s">
        <v>136</v>
      </c>
      <c r="S5" s="21" t="s">
        <v>135</v>
      </c>
      <c r="T5" s="21" t="s">
        <v>134</v>
      </c>
      <c r="U5" s="21" t="s">
        <v>133</v>
      </c>
      <c r="V5" s="21" t="s">
        <v>132</v>
      </c>
    </row>
    <row r="6" spans="1:22">
      <c r="A6" s="1" t="s">
        <v>131</v>
      </c>
      <c r="B6" s="1" t="s">
        <v>113</v>
      </c>
      <c r="C6" s="1" t="s">
        <v>112</v>
      </c>
      <c r="D6" s="1" t="s">
        <v>130</v>
      </c>
      <c r="E6" s="1" t="s">
        <v>110</v>
      </c>
      <c r="F6" s="1" t="s">
        <v>109</v>
      </c>
      <c r="G6" s="20">
        <v>225</v>
      </c>
      <c r="H6" s="23">
        <v>0</v>
      </c>
      <c r="I6" s="1" t="s">
        <v>129</v>
      </c>
      <c r="J6" s="1" t="s">
        <v>128</v>
      </c>
      <c r="K6" s="1" t="s">
        <v>31</v>
      </c>
      <c r="L6" s="1" t="s">
        <v>30</v>
      </c>
      <c r="M6" s="1" t="s">
        <v>31</v>
      </c>
      <c r="N6" s="1" t="s">
        <v>30</v>
      </c>
      <c r="O6" s="1" t="s">
        <v>127</v>
      </c>
      <c r="P6" s="1" t="s">
        <v>122</v>
      </c>
      <c r="Q6" s="1" t="s">
        <v>126</v>
      </c>
      <c r="R6" s="1" t="s">
        <v>124</v>
      </c>
      <c r="S6" s="1" t="s">
        <v>125</v>
      </c>
      <c r="T6" s="1" t="s">
        <v>124</v>
      </c>
      <c r="U6" s="1" t="s">
        <v>123</v>
      </c>
      <c r="V6" s="1" t="s">
        <v>122</v>
      </c>
    </row>
    <row r="7" spans="1:22">
      <c r="A7" s="1" t="s">
        <v>121</v>
      </c>
      <c r="B7" s="1" t="s">
        <v>113</v>
      </c>
      <c r="C7" s="1" t="s">
        <v>112</v>
      </c>
      <c r="D7" s="1" t="s">
        <v>120</v>
      </c>
      <c r="E7" s="1" t="s">
        <v>110</v>
      </c>
      <c r="F7" s="1" t="s">
        <v>109</v>
      </c>
      <c r="G7" s="20">
        <v>2538.78</v>
      </c>
      <c r="H7" s="23">
        <v>0</v>
      </c>
      <c r="I7" s="1" t="s">
        <v>119</v>
      </c>
      <c r="J7" s="1" t="s">
        <v>107</v>
      </c>
      <c r="K7" s="1" t="s">
        <v>31</v>
      </c>
      <c r="L7" s="1" t="s">
        <v>30</v>
      </c>
      <c r="M7" s="1" t="s">
        <v>31</v>
      </c>
      <c r="N7" s="1" t="s">
        <v>30</v>
      </c>
      <c r="O7" s="1" t="s">
        <v>118</v>
      </c>
      <c r="P7" s="1" t="s">
        <v>115</v>
      </c>
      <c r="Q7" s="1" t="s">
        <v>117</v>
      </c>
      <c r="R7" s="1" t="s">
        <v>103</v>
      </c>
      <c r="S7" s="1" t="s">
        <v>116</v>
      </c>
      <c r="T7" s="1" t="s">
        <v>103</v>
      </c>
      <c r="U7" s="1" t="s">
        <v>102</v>
      </c>
      <c r="V7" s="1" t="s">
        <v>115</v>
      </c>
    </row>
    <row r="8" spans="1:22">
      <c r="A8" s="1" t="s">
        <v>114</v>
      </c>
      <c r="B8" s="1" t="s">
        <v>113</v>
      </c>
      <c r="C8" s="1" t="s">
        <v>112</v>
      </c>
      <c r="D8" s="1" t="s">
        <v>111</v>
      </c>
      <c r="E8" s="1" t="s">
        <v>110</v>
      </c>
      <c r="F8" s="1" t="s">
        <v>109</v>
      </c>
      <c r="G8" s="20">
        <v>1883.03</v>
      </c>
      <c r="H8" s="23">
        <v>0</v>
      </c>
      <c r="I8" s="1" t="s">
        <v>108</v>
      </c>
      <c r="J8" s="1" t="s">
        <v>107</v>
      </c>
      <c r="K8" s="1" t="s">
        <v>31</v>
      </c>
      <c r="L8" s="1" t="s">
        <v>30</v>
      </c>
      <c r="M8" s="1" t="s">
        <v>31</v>
      </c>
      <c r="N8" s="1" t="s">
        <v>30</v>
      </c>
      <c r="O8" s="1" t="s">
        <v>106</v>
      </c>
      <c r="P8" s="1" t="s">
        <v>101</v>
      </c>
      <c r="Q8" s="1" t="s">
        <v>105</v>
      </c>
      <c r="R8" s="1" t="s">
        <v>103</v>
      </c>
      <c r="S8" s="1" t="s">
        <v>104</v>
      </c>
      <c r="T8" s="1" t="s">
        <v>103</v>
      </c>
      <c r="U8" s="1" t="s">
        <v>102</v>
      </c>
      <c r="V8" s="1" t="s">
        <v>101</v>
      </c>
    </row>
    <row r="9" spans="7:8">
      <c r="G9" s="24">
        <f>SUM(G6:G8)</f>
        <v>4646.81</v>
      </c>
      <c r="H9" s="23"/>
    </row>
    <row r="10" spans="1:22">
      <c r="A10" s="1" t="s">
        <v>100</v>
      </c>
      <c r="B10" s="1" t="s">
        <v>95</v>
      </c>
      <c r="C10" s="1" t="s">
        <v>94</v>
      </c>
      <c r="D10" s="1" t="s">
        <v>93</v>
      </c>
      <c r="E10" s="1" t="s">
        <v>92</v>
      </c>
      <c r="F10" s="1" t="s">
        <v>91</v>
      </c>
      <c r="G10" s="20">
        <v>-3211.94</v>
      </c>
      <c r="H10" s="23">
        <v>0</v>
      </c>
      <c r="I10" s="1" t="s">
        <v>99</v>
      </c>
      <c r="J10" s="1" t="s">
        <v>89</v>
      </c>
      <c r="K10" s="1" t="s">
        <v>31</v>
      </c>
      <c r="L10" s="1" t="s">
        <v>30</v>
      </c>
      <c r="M10" s="1" t="s">
        <v>31</v>
      </c>
      <c r="N10" s="1" t="s">
        <v>30</v>
      </c>
      <c r="O10" s="1" t="s">
        <v>88</v>
      </c>
      <c r="P10" s="1" t="s">
        <v>84</v>
      </c>
      <c r="Q10" s="1" t="s">
        <v>87</v>
      </c>
      <c r="R10" s="1" t="s">
        <v>86</v>
      </c>
      <c r="S10" s="1" t="s">
        <v>86</v>
      </c>
      <c r="T10" s="1" t="s">
        <v>85</v>
      </c>
      <c r="U10" s="1" t="s">
        <v>85</v>
      </c>
      <c r="V10" s="1" t="s">
        <v>84</v>
      </c>
    </row>
    <row r="11" spans="1:22">
      <c r="A11" s="1" t="s">
        <v>98</v>
      </c>
      <c r="B11" s="1" t="s">
        <v>95</v>
      </c>
      <c r="C11" s="1" t="s">
        <v>94</v>
      </c>
      <c r="D11" s="1" t="s">
        <v>93</v>
      </c>
      <c r="E11" s="1" t="s">
        <v>92</v>
      </c>
      <c r="F11" s="1" t="s">
        <v>91</v>
      </c>
      <c r="G11" s="20">
        <v>-3440</v>
      </c>
      <c r="H11" s="23">
        <v>0</v>
      </c>
      <c r="I11" s="1" t="s">
        <v>97</v>
      </c>
      <c r="J11" s="1" t="s">
        <v>89</v>
      </c>
      <c r="K11" s="1" t="s">
        <v>31</v>
      </c>
      <c r="L11" s="1" t="s">
        <v>30</v>
      </c>
      <c r="M11" s="1" t="s">
        <v>31</v>
      </c>
      <c r="N11" s="1" t="s">
        <v>30</v>
      </c>
      <c r="O11" s="1" t="s">
        <v>88</v>
      </c>
      <c r="P11" s="1" t="s">
        <v>84</v>
      </c>
      <c r="Q11" s="1" t="s">
        <v>87</v>
      </c>
      <c r="R11" s="1" t="s">
        <v>86</v>
      </c>
      <c r="S11" s="1" t="s">
        <v>86</v>
      </c>
      <c r="T11" s="1" t="s">
        <v>85</v>
      </c>
      <c r="U11" s="1" t="s">
        <v>85</v>
      </c>
      <c r="V11" s="1" t="s">
        <v>84</v>
      </c>
    </row>
    <row r="12" spans="1:22">
      <c r="A12" s="1" t="s">
        <v>96</v>
      </c>
      <c r="B12" s="1" t="s">
        <v>95</v>
      </c>
      <c r="C12" s="1" t="s">
        <v>94</v>
      </c>
      <c r="D12" s="1" t="s">
        <v>93</v>
      </c>
      <c r="E12" s="1" t="s">
        <v>92</v>
      </c>
      <c r="F12" s="1" t="s">
        <v>91</v>
      </c>
      <c r="G12" s="20">
        <v>-5280</v>
      </c>
      <c r="H12" s="23">
        <v>0</v>
      </c>
      <c r="I12" s="1" t="s">
        <v>90</v>
      </c>
      <c r="J12" s="1" t="s">
        <v>89</v>
      </c>
      <c r="K12" s="1" t="s">
        <v>31</v>
      </c>
      <c r="L12" s="1" t="s">
        <v>30</v>
      </c>
      <c r="M12" s="1" t="s">
        <v>31</v>
      </c>
      <c r="N12" s="1" t="s">
        <v>30</v>
      </c>
      <c r="O12" s="1" t="s">
        <v>88</v>
      </c>
      <c r="P12" s="1" t="s">
        <v>84</v>
      </c>
      <c r="Q12" s="1" t="s">
        <v>87</v>
      </c>
      <c r="R12" s="1" t="s">
        <v>86</v>
      </c>
      <c r="S12" s="1" t="s">
        <v>86</v>
      </c>
      <c r="T12" s="1" t="s">
        <v>85</v>
      </c>
      <c r="U12" s="1" t="s">
        <v>85</v>
      </c>
      <c r="V12" s="1" t="s">
        <v>84</v>
      </c>
    </row>
    <row r="13" spans="6:8">
      <c r="F13" s="19" t="s">
        <v>17</v>
      </c>
      <c r="G13" s="18">
        <f>SUM(G10:G12)</f>
        <v>-11931.94</v>
      </c>
      <c r="H13" s="22">
        <v>0</v>
      </c>
    </row>
  </sheetData>
  <mergeCells count="1">
    <mergeCell ref="A1:D1"/>
  </mergeCells>
  <pageMargins left="0.7" right="0.7" top="0.75" bottom="0.75" header="0.3" footer="0.3"/>
  <headerFooter scaleWithDoc="1" alignWithMargins="0" differentFirst="0" differentOddEven="0"/>
  <extLst/>
</worksheet>
</file>

<file path=docMetadata/LabelInfo.xml><?xml version="1.0" encoding="utf-8"?>
<clbl:labelList xmlns:clbl="http://schemas.microsoft.com/office/2020/mipLabelMetadata">
  <clbl:label id="{bd1b448a-529f-4a04-a421-bd4ae1f79bb0}" enabled="0" method="" siteId="{bd1b448a-529f-4a04-a421-bd4ae1f79bb0}" removed="1"/>
</clbl:labelList>
</file>

<file path=docProps/app.xml><?xml version="1.0" encoding="utf-8"?>
<Properties xmlns="http://schemas.openxmlformats.org/officeDocument/2006/extended-properties">
  <Application>Microsoft Excel</Application>
  <Company/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Jenny Parton</dc:creator>
  <cp:keywords/>
  <cp:lastModifiedBy>Matthew Beckett</cp:lastModifiedBy>
  <dcterms:created xsi:type="dcterms:W3CDTF">2023-11-01T09:03:37Z</dcterms:created>
  <dcterms:modified xsi:type="dcterms:W3CDTF">2026-10-23T09:53:38Z</dcterms:modified>
  <dc:subject/>
  <dc:title>SNC Summary Car Parking 2526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