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4931"/>
  <workbookPr codeName="ThisWorkbook" defaultThemeVersion="124226"/>
  <bookViews>
    <workbookView xWindow="-120" yWindow="-120" windowWidth="29040" windowHeight="15840"/>
  </bookViews>
  <sheets>
    <sheet name="Asset Reg BDC 2122" sheetId="1" r:id="rId1"/>
    <sheet name="Depn &amp; Amortisation 20-21" sheetId="21" r:id="rId2" state="hidden"/>
    <sheet name="Valuation Note" sheetId="25" r:id="rId3" state="hidden"/>
  </sheets>
  <definedNames>
    <definedName name="_xlnm._FilterDatabase" comment="" localSheetId="0" hidden="1">'Asset Reg BDC 2122'!$B$3:$F$46</definedName>
  </definedNames>
  <calcPr fullPrecision="1" calcId="191029"/>
  <pivotCaches>
    <pivotCache cacheId="6" r:id="rId4"/>
    <pivotCache cacheId="7" r:id="rId5"/>
    <pivotCache cacheId="8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Darren Slowther</author>
  </authors>
  <commentList>
    <comment ref="D17" authorId="0">
      <text>
        <r>
          <t/>
        </r>
        <r>
          <rPr>
            <b/>
            <sz val="9"/>
            <color indexed="81"/>
            <rFont val="Tahoma"/>
            <family val="2"/>
            <charset val="0"/>
          </rPr>
          <t>Darren Slowther:</t>
        </r>
        <r>
          <rPr>
            <sz val="9"/>
            <color indexed="81"/>
            <rFont val="Tahoma"/>
            <family val="2"/>
            <charset val="0"/>
          </rPr>
          <t xml:space="preserve">
Rounding to ensure fit onto Note</t>
        </r>
      </text>
    </comment>
  </commentList>
</comments>
</file>

<file path=xl/sharedStrings.xml><?xml version="1.0" encoding="utf-8"?>
<sst xmlns="http://schemas.openxmlformats.org/spreadsheetml/2006/main" uniqueCount="181" count="309">
  <si>
    <t>Asset Description</t>
  </si>
  <si>
    <t>Op/Non Op</t>
  </si>
  <si>
    <t>Asset Type</t>
  </si>
  <si>
    <t>Further Asset Info</t>
  </si>
  <si>
    <t>Operational</t>
  </si>
  <si>
    <t>Non Operational</t>
  </si>
  <si>
    <t>Historic Cost</t>
  </si>
  <si>
    <t>INF</t>
  </si>
  <si>
    <t>SURPLUS</t>
  </si>
  <si>
    <t>INT</t>
  </si>
  <si>
    <t>Assets Under Construction</t>
  </si>
  <si>
    <t>Grand Total</t>
  </si>
  <si>
    <t>Row Labels</t>
  </si>
  <si>
    <t>Amortisation</t>
  </si>
  <si>
    <t>Intangible Assets</t>
  </si>
  <si>
    <t>Land &amp; Buildings</t>
  </si>
  <si>
    <t>Asset ref</t>
  </si>
  <si>
    <t>RGGEN</t>
  </si>
  <si>
    <t>000098</t>
  </si>
  <si>
    <t>Amenity Land at Drayton (Badgers Brook) - SURPLUS</t>
  </si>
  <si>
    <t>000099</t>
  </si>
  <si>
    <t>Amenity Land at Aylsham (Wood Lane) - SURPLUS</t>
  </si>
  <si>
    <t>000024</t>
  </si>
  <si>
    <t>Station Rd, Attlebridge - SURPLUS</t>
  </si>
  <si>
    <t>000025</t>
  </si>
  <si>
    <t>Rosebery Rd, Gt Plumstead - SURPLUS</t>
  </si>
  <si>
    <t>000029</t>
  </si>
  <si>
    <t>Wathen Way, Marsham - SURPLUS</t>
  </si>
  <si>
    <t>000031</t>
  </si>
  <si>
    <t>Newman Road, Rackheath - SURPLUS</t>
  </si>
  <si>
    <t>000032</t>
  </si>
  <si>
    <t>Salhouse Road, Panxworth,Wdbst - SURPLUS</t>
  </si>
  <si>
    <t>000322</t>
  </si>
  <si>
    <t>Land N of Plumstead Road East</t>
  </si>
  <si>
    <t>OS Ref</t>
  </si>
  <si>
    <t>TG1745 1477</t>
  </si>
  <si>
    <t>TG2178 2543</t>
  </si>
  <si>
    <t>TG1300 1715</t>
  </si>
  <si>
    <t>TG3032 0994</t>
  </si>
  <si>
    <t>TG1945 2387</t>
  </si>
  <si>
    <t>TG2795 1280</t>
  </si>
  <si>
    <t>TG3436 1346</t>
  </si>
  <si>
    <t>FDFLD</t>
  </si>
  <si>
    <t>SLDRY</t>
  </si>
  <si>
    <t>SLHDN</t>
  </si>
  <si>
    <t>CYPRW</t>
  </si>
  <si>
    <t>SLGEN</t>
  </si>
  <si>
    <t>SMCUT</t>
  </si>
  <si>
    <t>SMFAC</t>
  </si>
  <si>
    <t>HRIMP</t>
  </si>
  <si>
    <t>CCGRD</t>
  </si>
  <si>
    <t>000022-1</t>
  </si>
  <si>
    <t>000009</t>
  </si>
  <si>
    <t>000010</t>
  </si>
  <si>
    <t>000011</t>
  </si>
  <si>
    <t>000012</t>
  </si>
  <si>
    <t>000013</t>
  </si>
  <si>
    <t>000014</t>
  </si>
  <si>
    <t>000017</t>
  </si>
  <si>
    <t>000018</t>
  </si>
  <si>
    <t>000019</t>
  </si>
  <si>
    <t>000020</t>
  </si>
  <si>
    <t>000002</t>
  </si>
  <si>
    <t>000023</t>
  </si>
  <si>
    <t>000004-1</t>
  </si>
  <si>
    <t>Reedham Public Conveniences</t>
  </si>
  <si>
    <t>Reedham PC Land</t>
  </si>
  <si>
    <t>Reepham Public Conveniences</t>
  </si>
  <si>
    <t>Reepham PC Land</t>
  </si>
  <si>
    <t>Sth Walsham Public Convenience</t>
  </si>
  <si>
    <t>Sth Walsham PC Land</t>
  </si>
  <si>
    <t>Ranworth Public Conveniences</t>
  </si>
  <si>
    <t>Ranworth PC Land</t>
  </si>
  <si>
    <t>Salhouse Public Conveniences</t>
  </si>
  <si>
    <t>Salhouse PC Land</t>
  </si>
  <si>
    <t>9 Abbots Close, Aylsham</t>
  </si>
  <si>
    <t>Frettenham Depot</t>
  </si>
  <si>
    <t>TG4223 0168</t>
  </si>
  <si>
    <t>TG1002 2282</t>
  </si>
  <si>
    <t>TG3728 1429</t>
  </si>
  <si>
    <t>TG3597 1453</t>
  </si>
  <si>
    <t>TG3596 1453</t>
  </si>
  <si>
    <t>TG2530 0550</t>
  </si>
  <si>
    <t>TG1958 2719</t>
  </si>
  <si>
    <t>TG2400 1656</t>
  </si>
  <si>
    <t>EPEPG</t>
  </si>
  <si>
    <t>PCGEN</t>
  </si>
  <si>
    <t>UOMLP</t>
  </si>
  <si>
    <t>WCFRD</t>
  </si>
  <si>
    <t>000033</t>
  </si>
  <si>
    <t>000034</t>
  </si>
  <si>
    <t>000035</t>
  </si>
  <si>
    <t>000036</t>
  </si>
  <si>
    <t>000037</t>
  </si>
  <si>
    <t>000001</t>
  </si>
  <si>
    <t>000004</t>
  </si>
  <si>
    <t>000022</t>
  </si>
  <si>
    <t>Aylsham Car Park</t>
  </si>
  <si>
    <t>Buxton Car Park</t>
  </si>
  <si>
    <t>Reepham Car Park</t>
  </si>
  <si>
    <t>Brundall Car Park</t>
  </si>
  <si>
    <t>Frettenham Depot (Land)</t>
  </si>
  <si>
    <t>TG19561 26490</t>
  </si>
  <si>
    <t>TG1943 2686</t>
  </si>
  <si>
    <t>TG2318 2293</t>
  </si>
  <si>
    <t>TG0993 2297</t>
  </si>
  <si>
    <t>TG3206 0838</t>
  </si>
  <si>
    <t>LAND AND BUILDINGS</t>
  </si>
  <si>
    <t xml:space="preserve">PPE ASSETS UNDER CONSTRUCTION </t>
  </si>
  <si>
    <t>Food Innovation Centre</t>
  </si>
  <si>
    <t>WIP</t>
  </si>
  <si>
    <t>2020-21</t>
  </si>
  <si>
    <t>BDC FIXED ASSET REGISTER</t>
  </si>
  <si>
    <t>VPE</t>
  </si>
  <si>
    <t>INT - AUC</t>
  </si>
  <si>
    <t>000220</t>
  </si>
  <si>
    <t>Amenity Land @ Foulsham</t>
  </si>
  <si>
    <t>603028-324695</t>
  </si>
  <si>
    <t>000282</t>
  </si>
  <si>
    <t>Carrowbreck</t>
  </si>
  <si>
    <t>EDCAR</t>
  </si>
  <si>
    <t>000286</t>
  </si>
  <si>
    <t>000281</t>
  </si>
  <si>
    <t>Carrowbreck Land for Redevelopment</t>
  </si>
  <si>
    <t>Carrowbreck Land</t>
  </si>
  <si>
    <t>TGBUS</t>
  </si>
  <si>
    <t>000320</t>
  </si>
  <si>
    <t xml:space="preserve">000321 </t>
  </si>
  <si>
    <t>Reedham Quay (Land)</t>
  </si>
  <si>
    <t>Reedham Quay (Buildings)</t>
  </si>
  <si>
    <t>CYRQY</t>
  </si>
  <si>
    <t>000331</t>
  </si>
  <si>
    <t>Carrowbreck Development - Plots 9-14</t>
  </si>
  <si>
    <t>000333</t>
  </si>
  <si>
    <t>98 and 100 Mallard Way Sprowston</t>
  </si>
  <si>
    <t>HSCAC</t>
  </si>
  <si>
    <t>000366</t>
  </si>
  <si>
    <t>L&amp;B</t>
  </si>
  <si>
    <t>SMCUT - AMORT</t>
  </si>
  <si>
    <t xml:space="preserve">Sum of Depn Charge for Year
</t>
  </si>
  <si>
    <t>Depreciation</t>
  </si>
  <si>
    <t>Infrastructure Assets</t>
  </si>
  <si>
    <t>Vehices, Plant &amp; Equip</t>
  </si>
  <si>
    <t>Bure Valley Railway Buildings</t>
  </si>
  <si>
    <t>Bure Valley Railway Buildings (Land)</t>
  </si>
  <si>
    <t>Bure Valley Railway Car Park (Retained BDC)</t>
  </si>
  <si>
    <t>Land- Broadland Country Park</t>
  </si>
  <si>
    <t>Thorpe Lodge including Emergency Centre - Building</t>
  </si>
  <si>
    <t>Thorpe Lodge including Emergency Centre - Land</t>
  </si>
  <si>
    <t>Checked by HC 27-05-21</t>
  </si>
  <si>
    <t>Quayside</t>
  </si>
  <si>
    <t>Office</t>
  </si>
  <si>
    <t>Depot</t>
  </si>
  <si>
    <t>Car Park</t>
  </si>
  <si>
    <t>Country Park</t>
  </si>
  <si>
    <t>Public Convenience</t>
  </si>
  <si>
    <t>Shared Equity</t>
  </si>
  <si>
    <t>2018-19</t>
  </si>
  <si>
    <t>2019-20</t>
  </si>
  <si>
    <t>2017-18</t>
  </si>
  <si>
    <t>2016-17</t>
  </si>
  <si>
    <t>Sum of Closing Cost 31/03/21</t>
  </si>
  <si>
    <t>Column Labels</t>
  </si>
  <si>
    <t>Value of PPE Carried at Current Gross Value</t>
  </si>
  <si>
    <t>Land &amp; Buildings              £'000</t>
  </si>
  <si>
    <t>Vehicles, Plant &amp; Equipment £'000</t>
  </si>
  <si>
    <t>Infrastructure £'000</t>
  </si>
  <si>
    <t>Surplus Assets £'000</t>
  </si>
  <si>
    <t>Total               £'000</t>
  </si>
  <si>
    <t>Valued at Historical Cost</t>
  </si>
  <si>
    <t>Valued at Current Value in:</t>
  </si>
  <si>
    <t>Year ended 31 March 2020</t>
  </si>
  <si>
    <t>Year ended 31 March 2019</t>
  </si>
  <si>
    <t>Year ended 31 March 2018</t>
  </si>
  <si>
    <t>Year ended 31 March 2017</t>
  </si>
  <si>
    <t>Year ended 31 March 2016</t>
  </si>
  <si>
    <t>Total</t>
  </si>
  <si>
    <t>Valuation Note 2019-20</t>
  </si>
  <si>
    <t>Valuation Note 2020-21</t>
  </si>
  <si>
    <t>Year ended 31 March 2021</t>
  </si>
  <si>
    <t>SURPLUS ASSETS WITHIN PPE (LAND)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</si>
</sst>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4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_)"/>
  </numFmts>
  <fonts count="50">
    <font>
      <sz val="11"/>
      <color theme="1"/>
      <name val="Calibri"/>
      <family val="2"/>
      <charset val="0"/>
      <scheme val="minor"/>
    </font>
    <font>
      <sz val="10"/>
      <name val="Arial"/>
      <family val="2"/>
      <charset val="0"/>
    </font>
    <font>
      <b/>
      <sz val="9"/>
      <color indexed="81"/>
      <name val="Tahoma"/>
      <family val="2"/>
      <charset val="0"/>
    </font>
    <font>
      <sz val="9"/>
      <color indexed="81"/>
      <name val="Tahoma"/>
      <family val="2"/>
      <charset val="0"/>
    </font>
    <font>
      <sz val="11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sz val="11"/>
      <name val="Calibri"/>
      <family val="2"/>
      <charset val="0"/>
      <scheme val="minor"/>
    </font>
    <font>
      <sz val="10"/>
      <color indexed="8"/>
      <name val="Arial"/>
      <family val="2"/>
      <charset val="0"/>
    </font>
    <font>
      <sz val="11"/>
      <color indexed="8"/>
      <name val="Calibri"/>
      <family val="2"/>
      <charset val="0"/>
    </font>
    <font>
      <sz val="11"/>
      <color indexed="9"/>
      <name val="Calibri"/>
      <family val="2"/>
      <charset val="0"/>
    </font>
    <font>
      <sz val="11"/>
      <color indexed="20"/>
      <name val="Calibri"/>
      <family val="2"/>
      <charset val="0"/>
    </font>
    <font>
      <b/>
      <sz val="11"/>
      <color indexed="52"/>
      <name val="Calibri"/>
      <family val="2"/>
      <charset val="0"/>
    </font>
    <font>
      <b/>
      <sz val="11"/>
      <color indexed="9"/>
      <name val="Calibri"/>
      <family val="2"/>
      <charset val="0"/>
    </font>
    <font>
      <i/>
      <sz val="11"/>
      <color indexed="23"/>
      <name val="Calibri"/>
      <family val="2"/>
      <charset val="0"/>
    </font>
    <font>
      <sz val="11"/>
      <color indexed="17"/>
      <name val="Calibri"/>
      <family val="2"/>
      <charset val="0"/>
    </font>
    <font>
      <b/>
      <sz val="15"/>
      <color indexed="56"/>
      <name val="Calibri"/>
      <family val="2"/>
      <charset val="0"/>
    </font>
    <font>
      <b/>
      <sz val="13"/>
      <color indexed="56"/>
      <name val="Calibri"/>
      <family val="2"/>
      <charset val="0"/>
    </font>
    <font>
      <b/>
      <sz val="11"/>
      <color indexed="56"/>
      <name val="Calibri"/>
      <family val="2"/>
      <charset val="0"/>
    </font>
    <font>
      <sz val="11"/>
      <color indexed="62"/>
      <name val="Calibri"/>
      <family val="2"/>
      <charset val="0"/>
    </font>
    <font>
      <sz val="11"/>
      <color indexed="52"/>
      <name val="Calibri"/>
      <family val="2"/>
      <charset val="0"/>
    </font>
    <font>
      <sz val="11"/>
      <color indexed="60"/>
      <name val="Calibri"/>
      <family val="2"/>
      <charset val="0"/>
    </font>
    <font>
      <b/>
      <sz val="11"/>
      <color indexed="63"/>
      <name val="Calibri"/>
      <family val="2"/>
      <charset val="0"/>
    </font>
    <font>
      <b/>
      <sz val="18"/>
      <color indexed="56"/>
      <name val="Cambria"/>
      <family val="2"/>
      <charset val="0"/>
    </font>
    <font>
      <b/>
      <sz val="11"/>
      <color indexed="8"/>
      <name val="Calibri"/>
      <family val="2"/>
      <charset val="0"/>
    </font>
    <font>
      <sz val="11"/>
      <color indexed="10"/>
      <name val="Calibri"/>
      <family val="2"/>
      <charset val="0"/>
    </font>
    <font>
      <b/>
      <sz val="18"/>
      <color theme="3"/>
      <name val="Cambria"/>
      <family val="2"/>
      <charset val="0"/>
      <scheme val="major"/>
    </font>
    <font>
      <sz val="12"/>
      <color theme="1"/>
      <name val="Arial"/>
      <family val="2"/>
      <charset val="0"/>
    </font>
    <font>
      <sz val="12"/>
      <color theme="0"/>
      <name val="Arial"/>
      <family val="2"/>
      <charset val="0"/>
    </font>
    <font>
      <sz val="12"/>
      <color rgb="FF9C0006"/>
      <name val="Arial"/>
      <family val="2"/>
      <charset val="0"/>
    </font>
    <font>
      <b/>
      <sz val="12"/>
      <color rgb="FFFA7D00"/>
      <name val="Arial"/>
      <family val="2"/>
      <charset val="0"/>
    </font>
    <font>
      <b/>
      <sz val="12"/>
      <color theme="0"/>
      <name val="Arial"/>
      <family val="2"/>
      <charset val="0"/>
    </font>
    <font>
      <i/>
      <sz val="12"/>
      <color rgb="FF7F7F7F"/>
      <name val="Arial"/>
      <family val="2"/>
      <charset val="0"/>
    </font>
    <font>
      <sz val="12"/>
      <color rgb="FF006100"/>
      <name val="Arial"/>
      <family val="2"/>
      <charset val="0"/>
    </font>
    <font>
      <b/>
      <sz val="15"/>
      <color theme="3"/>
      <name val="Arial"/>
      <family val="2"/>
      <charset val="0"/>
    </font>
    <font>
      <b/>
      <sz val="13"/>
      <color theme="3"/>
      <name val="Arial"/>
      <family val="2"/>
      <charset val="0"/>
    </font>
    <font>
      <b/>
      <sz val="11"/>
      <color theme="3"/>
      <name val="Arial"/>
      <family val="2"/>
      <charset val="0"/>
    </font>
    <font>
      <sz val="12"/>
      <color rgb="FF3F3F76"/>
      <name val="Arial"/>
      <family val="2"/>
      <charset val="0"/>
    </font>
    <font>
      <sz val="12"/>
      <color rgb="FFFA7D00"/>
      <name val="Arial"/>
      <family val="2"/>
      <charset val="0"/>
    </font>
    <font>
      <sz val="12"/>
      <color rgb="FF9C6500"/>
      <name val="Arial"/>
      <family val="2"/>
      <charset val="0"/>
    </font>
    <font>
      <b/>
      <sz val="12"/>
      <color rgb="FF3F3F3F"/>
      <name val="Arial"/>
      <family val="2"/>
      <charset val="0"/>
    </font>
    <font>
      <b/>
      <sz val="12"/>
      <color theme="1"/>
      <name val="Arial"/>
      <family val="2"/>
      <charset val="0"/>
    </font>
    <font>
      <sz val="12"/>
      <color rgb="FFFF0000"/>
      <name val="Arial"/>
      <family val="2"/>
      <charset val="0"/>
    </font>
    <font>
      <sz val="8"/>
      <name val="Calibri"/>
      <family val="2"/>
      <charset val="0"/>
      <scheme val="minor"/>
    </font>
    <font>
      <b/>
      <sz val="11"/>
      <color rgb="FFFF0000"/>
      <name val="Calibri"/>
      <family val="2"/>
      <charset val="0"/>
      <scheme val="minor"/>
    </font>
    <font>
      <sz val="12"/>
      <name val="Arial"/>
      <family val="2"/>
      <charset val="0"/>
    </font>
    <font>
      <b/>
      <sz val="11"/>
      <name val="Calibri"/>
      <family val="2"/>
      <charset val="0"/>
      <scheme val="minor"/>
    </font>
    <font>
      <b/>
      <sz val="14"/>
      <name val="Calibri"/>
      <family val="2"/>
      <charset val="0"/>
      <scheme val="minor"/>
    </font>
    <font>
      <b/>
      <sz val="12"/>
      <name val="Calibri"/>
      <family val="2"/>
      <charset val="0"/>
      <scheme val="minor"/>
    </font>
    <font>
      <sz val="12"/>
      <name val="Calibri"/>
      <family val="2"/>
      <charset val="0"/>
      <scheme val="minor"/>
    </font>
    <font>
      <sz val="12"/>
      <color theme="1"/>
      <name val="Calibri"/>
      <family val="2"/>
      <charset val="0"/>
      <scheme val="minor"/>
    </font>
  </fonts>
  <fills count="60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5"/>
      </patternFill>
    </fill>
    <fill>
      <patternFill patternType="solid">
        <fgColor theme="5"/>
        <bgColor indexed="65"/>
      </patternFill>
    </fill>
    <fill>
      <patternFill patternType="solid">
        <fgColor theme="6"/>
        <bgColor indexed="65"/>
      </patternFill>
    </fill>
    <fill>
      <patternFill patternType="solid">
        <fgColor theme="7"/>
        <bgColor indexed="65"/>
      </patternFill>
    </fill>
    <fill>
      <patternFill patternType="solid">
        <fgColor theme="8"/>
        <bgColor indexed="65"/>
      </patternFill>
    </fill>
    <fill>
      <patternFill patternType="solid">
        <fgColor theme="9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FFCC99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FFCC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62">
    <xf numFmtId="0" fontId="0" fillId="0" borderId="0"/>
    <xf numFmtId="43" fontId="0" fillId="0" borderId="0" applyAlignment="0" applyBorder="0" applyFont="0" applyFill="0" applyProtection="0"/>
    <xf numFmtId="0" fontId="1" fillId="0" borderId="0"/>
    <xf numFmtId="0" fontId="8" fillId="2" borderId="0" applyAlignment="0" applyBorder="0" applyNumberFormat="0" applyProtection="0"/>
    <xf numFmtId="0" fontId="8" fillId="3" borderId="0" applyAlignment="0" applyBorder="0" applyNumberFormat="0" applyProtection="0"/>
    <xf numFmtId="0" fontId="8" fillId="4" borderId="0" applyAlignment="0" applyBorder="0" applyNumberFormat="0" applyProtection="0"/>
    <xf numFmtId="0" fontId="8" fillId="5" borderId="0" applyAlignment="0" applyBorder="0" applyNumberFormat="0" applyProtection="0"/>
    <xf numFmtId="0" fontId="8" fillId="6" borderId="0" applyAlignment="0" applyBorder="0" applyNumberFormat="0" applyProtection="0"/>
    <xf numFmtId="0" fontId="8" fillId="7" borderId="0" applyAlignment="0" applyBorder="0" applyNumberFormat="0" applyProtection="0"/>
    <xf numFmtId="0" fontId="8" fillId="8" borderId="0" applyAlignment="0" applyBorder="0" applyNumberFormat="0" applyProtection="0"/>
    <xf numFmtId="0" fontId="8" fillId="9" borderId="0" applyAlignment="0" applyBorder="0" applyNumberFormat="0" applyProtection="0"/>
    <xf numFmtId="0" fontId="8" fillId="10" borderId="0" applyAlignment="0" applyBorder="0" applyNumberFormat="0" applyProtection="0"/>
    <xf numFmtId="0" fontId="8" fillId="5" borderId="0" applyAlignment="0" applyBorder="0" applyNumberFormat="0" applyProtection="0"/>
    <xf numFmtId="0" fontId="8" fillId="8" borderId="0" applyAlignment="0" applyBorder="0" applyNumberFormat="0" applyProtection="0"/>
    <xf numFmtId="0" fontId="8" fillId="11" borderId="0" applyAlignment="0" applyBorder="0" applyNumberFormat="0" applyProtection="0"/>
    <xf numFmtId="0" fontId="9" fillId="12" borderId="0" applyAlignment="0" applyBorder="0" applyNumberFormat="0" applyProtection="0"/>
    <xf numFmtId="0" fontId="9" fillId="9" borderId="0" applyAlignment="0" applyBorder="0" applyNumberFormat="0" applyProtection="0"/>
    <xf numFmtId="0" fontId="9" fillId="10" borderId="0" applyAlignment="0" applyBorder="0" applyNumberFormat="0" applyProtection="0"/>
    <xf numFmtId="0" fontId="9" fillId="13" borderId="0" applyAlignment="0" applyBorder="0" applyNumberFormat="0" applyProtection="0"/>
    <xf numFmtId="0" fontId="9" fillId="14" borderId="0" applyAlignment="0" applyBorder="0" applyNumberFormat="0" applyProtection="0"/>
    <xf numFmtId="0" fontId="9" fillId="15" borderId="0" applyAlignment="0" applyBorder="0" applyNumberFormat="0" applyProtection="0"/>
    <xf numFmtId="0" fontId="9" fillId="16" borderId="0" applyAlignment="0" applyBorder="0" applyNumberFormat="0" applyProtection="0"/>
    <xf numFmtId="0" fontId="9" fillId="17" borderId="0" applyAlignment="0" applyBorder="0" applyNumberFormat="0" applyProtection="0"/>
    <xf numFmtId="0" fontId="9" fillId="18" borderId="0" applyAlignment="0" applyBorder="0" applyNumberFormat="0" applyProtection="0"/>
    <xf numFmtId="0" fontId="9" fillId="13" borderId="0" applyAlignment="0" applyBorder="0" applyNumberFormat="0" applyProtection="0"/>
    <xf numFmtId="0" fontId="9" fillId="14" borderId="0" applyAlignment="0" applyBorder="0" applyNumberFormat="0" applyProtection="0"/>
    <xf numFmtId="0" fontId="9" fillId="19" borderId="0" applyAlignment="0" applyBorder="0" applyNumberFormat="0" applyProtection="0"/>
    <xf numFmtId="0" fontId="10" fillId="3" borderId="0" applyAlignment="0" applyBorder="0" applyNumberFormat="0" applyProtection="0"/>
    <xf numFmtId="0" fontId="11" fillId="20" borderId="1" applyAlignment="0" applyNumberFormat="0" applyProtection="0"/>
    <xf numFmtId="0" fontId="12" fillId="21" borderId="2" applyAlignment="0" applyNumberFormat="0" applyProtection="0"/>
    <xf numFmtId="43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43" fontId="7" fillId="0" borderId="0" applyAlignment="0" applyBorder="0" applyFont="0" applyFill="0" applyProtection="0"/>
    <xf numFmtId="43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0" fontId="13" fillId="0" borderId="0" applyAlignment="0" applyBorder="0" applyNumberFormat="0" applyFill="0" applyProtection="0"/>
    <xf numFmtId="0" fontId="14" fillId="4" borderId="0" applyAlignment="0" applyBorder="0" applyNumberFormat="0" applyProtection="0"/>
    <xf numFmtId="0" fontId="15" fillId="0" borderId="3" applyAlignment="0" applyNumberFormat="0" applyFill="0" applyProtection="0"/>
    <xf numFmtId="0" fontId="15" fillId="0" borderId="3" applyAlignment="0" applyNumberFormat="0" applyFill="0" applyProtection="0"/>
    <xf numFmtId="0" fontId="16" fillId="0" borderId="4" applyAlignment="0" applyNumberFormat="0" applyFill="0" applyProtection="0"/>
    <xf numFmtId="0" fontId="17" fillId="0" borderId="5" applyAlignment="0" applyNumberFormat="0" applyFill="0" applyProtection="0"/>
    <xf numFmtId="0" fontId="17" fillId="0" borderId="5" applyAlignment="0" applyNumberFormat="0" applyFill="0" applyProtection="0"/>
    <xf numFmtId="0" fontId="17" fillId="0" borderId="0" applyAlignment="0" applyBorder="0" applyNumberFormat="0" applyFill="0" applyProtection="0"/>
    <xf numFmtId="0" fontId="17" fillId="0" borderId="0" applyAlignment="0" applyBorder="0" applyNumberFormat="0" applyFill="0" applyProtection="0"/>
    <xf numFmtId="0" fontId="18" fillId="7" borderId="1" applyAlignment="0" applyNumberFormat="0" applyProtection="0"/>
    <xf numFmtId="0" fontId="19" fillId="0" borderId="6" applyAlignment="0" applyNumberFormat="0" applyFill="0" applyProtection="0"/>
    <xf numFmtId="0" fontId="19" fillId="0" borderId="6" applyAlignment="0" applyNumberFormat="0" applyFill="0" applyProtection="0"/>
    <xf numFmtId="0" fontId="20" fillId="22" borderId="0" applyAlignment="0" applyBorder="0" applyNumberFormat="0" applyProtection="0"/>
    <xf numFmtId="0" fontId="7" fillId="0" borderId="0">
      <alignment vertical="top"/>
    </xf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3" borderId="7" applyAlignment="0" applyFont="0" applyNumberFormat="0" applyProtection="0"/>
    <xf numFmtId="0" fontId="1" fillId="23" borderId="7" applyAlignment="0" applyFont="0" applyNumberFormat="0" applyProtection="0"/>
    <xf numFmtId="0" fontId="21" fillId="20" borderId="8" applyAlignment="0" applyNumberFormat="0" applyProtection="0"/>
    <xf numFmtId="0" fontId="21" fillId="20" borderId="8" applyAlignment="0" applyNumberFormat="0" applyProtection="0"/>
    <xf numFmtId="0" fontId="22" fillId="0" borderId="0" applyAlignment="0" applyBorder="0" applyNumberFormat="0" applyFill="0" applyProtection="0"/>
    <xf numFmtId="0" fontId="22" fillId="0" borderId="0" applyAlignment="0" applyBorder="0" applyNumberFormat="0" applyFill="0" applyProtection="0"/>
    <xf numFmtId="0" fontId="23" fillId="0" borderId="9" applyAlignment="0" applyNumberFormat="0" applyFill="0" applyProtection="0"/>
    <xf numFmtId="0" fontId="24" fillId="0" borderId="0" applyAlignment="0" applyBorder="0" applyNumberFormat="0" applyFill="0" applyProtection="0"/>
    <xf numFmtId="0" fontId="1" fillId="0" borderId="0"/>
    <xf numFmtId="0" fontId="1" fillId="0" borderId="0"/>
    <xf numFmtId="43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0" fontId="0" fillId="0" borderId="0"/>
    <xf numFmtId="0" fontId="1" fillId="0" borderId="0"/>
    <xf numFmtId="0" fontId="1" fillId="0" borderId="0"/>
    <xf numFmtId="0" fontId="0" fillId="0" borderId="0"/>
    <xf numFmtId="43" fontId="0" fillId="0" borderId="0" applyAlignment="0" applyBorder="0" applyFont="0" applyFill="0" applyProtection="0"/>
    <xf numFmtId="0" fontId="25" fillId="0" borderId="0" applyAlignment="0" applyBorder="0" applyNumberFormat="0" applyFill="0" applyProtection="0"/>
    <xf numFmtId="0" fontId="26" fillId="24" borderId="0" applyAlignment="0" applyBorder="0" applyNumberFormat="0" applyProtection="0"/>
    <xf numFmtId="0" fontId="8" fillId="2" borderId="0" applyAlignment="0" applyBorder="0" applyNumberFormat="0" applyProtection="0"/>
    <xf numFmtId="0" fontId="26" fillId="25" borderId="0" applyAlignment="0" applyBorder="0" applyNumberFormat="0" applyProtection="0"/>
    <xf numFmtId="0" fontId="8" fillId="3" borderId="0" applyAlignment="0" applyBorder="0" applyNumberFormat="0" applyProtection="0"/>
    <xf numFmtId="0" fontId="26" fillId="26" borderId="0" applyAlignment="0" applyBorder="0" applyNumberFormat="0" applyProtection="0"/>
    <xf numFmtId="0" fontId="8" fillId="4" borderId="0" applyAlignment="0" applyBorder="0" applyNumberFormat="0" applyProtection="0"/>
    <xf numFmtId="0" fontId="26" fillId="27" borderId="0" applyAlignment="0" applyBorder="0" applyNumberFormat="0" applyProtection="0"/>
    <xf numFmtId="0" fontId="8" fillId="5" borderId="0" applyAlignment="0" applyBorder="0" applyNumberFormat="0" applyProtection="0"/>
    <xf numFmtId="0" fontId="26" fillId="28" borderId="0" applyAlignment="0" applyBorder="0" applyNumberFormat="0" applyProtection="0"/>
    <xf numFmtId="0" fontId="8" fillId="6" borderId="0" applyAlignment="0" applyBorder="0" applyNumberFormat="0" applyProtection="0"/>
    <xf numFmtId="0" fontId="26" fillId="29" borderId="0" applyAlignment="0" applyBorder="0" applyNumberFormat="0" applyProtection="0"/>
    <xf numFmtId="0" fontId="8" fillId="7" borderId="0" applyAlignment="0" applyBorder="0" applyNumberFormat="0" applyProtection="0"/>
    <xf numFmtId="0" fontId="26" fillId="30" borderId="0" applyAlignment="0" applyBorder="0" applyNumberFormat="0" applyProtection="0"/>
    <xf numFmtId="0" fontId="8" fillId="8" borderId="0" applyAlignment="0" applyBorder="0" applyNumberFormat="0" applyProtection="0"/>
    <xf numFmtId="0" fontId="26" fillId="31" borderId="0" applyAlignment="0" applyBorder="0" applyNumberFormat="0" applyProtection="0"/>
    <xf numFmtId="0" fontId="8" fillId="9" borderId="0" applyAlignment="0" applyBorder="0" applyNumberFormat="0" applyProtection="0"/>
    <xf numFmtId="0" fontId="26" fillId="32" borderId="0" applyAlignment="0" applyBorder="0" applyNumberFormat="0" applyProtection="0"/>
    <xf numFmtId="0" fontId="8" fillId="10" borderId="0" applyAlignment="0" applyBorder="0" applyNumberFormat="0" applyProtection="0"/>
    <xf numFmtId="0" fontId="26" fillId="33" borderId="0" applyAlignment="0" applyBorder="0" applyNumberFormat="0" applyProtection="0"/>
    <xf numFmtId="0" fontId="8" fillId="5" borderId="0" applyAlignment="0" applyBorder="0" applyNumberFormat="0" applyProtection="0"/>
    <xf numFmtId="0" fontId="26" fillId="34" borderId="0" applyAlignment="0" applyBorder="0" applyNumberFormat="0" applyProtection="0"/>
    <xf numFmtId="0" fontId="8" fillId="8" borderId="0" applyAlignment="0" applyBorder="0" applyNumberFormat="0" applyProtection="0"/>
    <xf numFmtId="0" fontId="26" fillId="35" borderId="0" applyAlignment="0" applyBorder="0" applyNumberFormat="0" applyProtection="0"/>
    <xf numFmtId="0" fontId="8" fillId="11" borderId="0" applyAlignment="0" applyBorder="0" applyNumberFormat="0" applyProtection="0"/>
    <xf numFmtId="0" fontId="27" fillId="36" borderId="0" applyAlignment="0" applyBorder="0" applyNumberFormat="0" applyProtection="0"/>
    <xf numFmtId="0" fontId="9" fillId="12" borderId="0" applyAlignment="0" applyBorder="0" applyNumberFormat="0" applyProtection="0"/>
    <xf numFmtId="0" fontId="27" fillId="37" borderId="0" applyAlignment="0" applyBorder="0" applyNumberFormat="0" applyProtection="0"/>
    <xf numFmtId="0" fontId="9" fillId="9" borderId="0" applyAlignment="0" applyBorder="0" applyNumberFormat="0" applyProtection="0"/>
    <xf numFmtId="0" fontId="27" fillId="38" borderId="0" applyAlignment="0" applyBorder="0" applyNumberFormat="0" applyProtection="0"/>
    <xf numFmtId="0" fontId="9" fillId="10" borderId="0" applyAlignment="0" applyBorder="0" applyNumberFormat="0" applyProtection="0"/>
    <xf numFmtId="0" fontId="27" fillId="39" borderId="0" applyAlignment="0" applyBorder="0" applyNumberFormat="0" applyProtection="0"/>
    <xf numFmtId="0" fontId="9" fillId="13" borderId="0" applyAlignment="0" applyBorder="0" applyNumberFormat="0" applyProtection="0"/>
    <xf numFmtId="0" fontId="27" fillId="40" borderId="0" applyAlignment="0" applyBorder="0" applyNumberFormat="0" applyProtection="0"/>
    <xf numFmtId="0" fontId="9" fillId="14" borderId="0" applyAlignment="0" applyBorder="0" applyNumberFormat="0" applyProtection="0"/>
    <xf numFmtId="0" fontId="27" fillId="41" borderId="0" applyAlignment="0" applyBorder="0" applyNumberFormat="0" applyProtection="0"/>
    <xf numFmtId="0" fontId="9" fillId="15" borderId="0" applyAlignment="0" applyBorder="0" applyNumberFormat="0" applyProtection="0"/>
    <xf numFmtId="0" fontId="27" fillId="42" borderId="0" applyAlignment="0" applyBorder="0" applyNumberFormat="0" applyProtection="0"/>
    <xf numFmtId="0" fontId="9" fillId="16" borderId="0" applyAlignment="0" applyBorder="0" applyNumberFormat="0" applyProtection="0"/>
    <xf numFmtId="0" fontId="27" fillId="43" borderId="0" applyAlignment="0" applyBorder="0" applyNumberFormat="0" applyProtection="0"/>
    <xf numFmtId="0" fontId="9" fillId="17" borderId="0" applyAlignment="0" applyBorder="0" applyNumberFormat="0" applyProtection="0"/>
    <xf numFmtId="0" fontId="27" fillId="44" borderId="0" applyAlignment="0" applyBorder="0" applyNumberFormat="0" applyProtection="0"/>
    <xf numFmtId="0" fontId="9" fillId="18" borderId="0" applyAlignment="0" applyBorder="0" applyNumberFormat="0" applyProtection="0"/>
    <xf numFmtId="0" fontId="27" fillId="45" borderId="0" applyAlignment="0" applyBorder="0" applyNumberFormat="0" applyProtection="0"/>
    <xf numFmtId="0" fontId="9" fillId="13" borderId="0" applyAlignment="0" applyBorder="0" applyNumberFormat="0" applyProtection="0"/>
    <xf numFmtId="0" fontId="27" fillId="46" borderId="0" applyAlignment="0" applyBorder="0" applyNumberFormat="0" applyProtection="0"/>
    <xf numFmtId="0" fontId="9" fillId="14" borderId="0" applyAlignment="0" applyBorder="0" applyNumberFormat="0" applyProtection="0"/>
    <xf numFmtId="0" fontId="27" fillId="47" borderId="0" applyAlignment="0" applyBorder="0" applyNumberFormat="0" applyProtection="0"/>
    <xf numFmtId="0" fontId="9" fillId="19" borderId="0" applyAlignment="0" applyBorder="0" applyNumberFormat="0" applyProtection="0"/>
    <xf numFmtId="0" fontId="28" fillId="48" borderId="0" applyAlignment="0" applyBorder="0" applyNumberFormat="0" applyProtection="0"/>
    <xf numFmtId="0" fontId="10" fillId="3" borderId="0" applyAlignment="0" applyBorder="0" applyNumberFormat="0" applyProtection="0"/>
    <xf numFmtId="0" fontId="29" fillId="49" borderId="10" applyAlignment="0" applyNumberFormat="0" applyProtection="0"/>
    <xf numFmtId="0" fontId="11" fillId="20" borderId="1" applyAlignment="0" applyNumberFormat="0" applyProtection="0"/>
    <xf numFmtId="0" fontId="30" fillId="50" borderId="11" applyAlignment="0" applyNumberFormat="0" applyProtection="0"/>
    <xf numFmtId="0" fontId="12" fillId="21" borderId="2" applyAlignment="0" applyNumberFormat="0" applyProtection="0"/>
    <xf numFmtId="43" fontId="8" fillId="0" borderId="0" applyAlignment="0" applyBorder="0" applyFont="0" applyFill="0" applyProtection="0"/>
    <xf numFmtId="43" fontId="8" fillId="0" borderId="0" applyAlignment="0" applyBorder="0" applyFont="0" applyFill="0" applyProtection="0"/>
    <xf numFmtId="43" fontId="1" fillId="0" borderId="0" applyAlignment="0" applyBorder="0" applyFont="0" applyFill="0" applyProtection="0"/>
    <xf numFmtId="43" fontId="0" fillId="0" borderId="0" applyAlignment="0" applyBorder="0" applyFont="0" applyFill="0" applyProtection="0"/>
    <xf numFmtId="0" fontId="31" fillId="0" borderId="0" applyAlignment="0" applyBorder="0" applyNumberFormat="0" applyFill="0" applyProtection="0"/>
    <xf numFmtId="0" fontId="13" fillId="0" borderId="0" applyAlignment="0" applyBorder="0" applyNumberFormat="0" applyFill="0" applyProtection="0"/>
    <xf numFmtId="0" fontId="32" fillId="51" borderId="0" applyAlignment="0" applyBorder="0" applyNumberFormat="0" applyProtection="0"/>
    <xf numFmtId="0" fontId="14" fillId="4" borderId="0" applyAlignment="0" applyBorder="0" applyNumberFormat="0" applyProtection="0"/>
    <xf numFmtId="0" fontId="33" fillId="0" borderId="12" applyAlignment="0" applyNumberFormat="0" applyFill="0" applyProtection="0"/>
    <xf numFmtId="0" fontId="15" fillId="0" borderId="3" applyAlignment="0" applyNumberFormat="0" applyFill="0" applyProtection="0"/>
    <xf numFmtId="0" fontId="34" fillId="0" borderId="13" applyAlignment="0" applyNumberFormat="0" applyFill="0" applyProtection="0"/>
    <xf numFmtId="0" fontId="16" fillId="0" borderId="4" applyAlignment="0" applyNumberFormat="0" applyFill="0" applyProtection="0"/>
    <xf numFmtId="0" fontId="35" fillId="0" borderId="14" applyAlignment="0" applyNumberFormat="0" applyFill="0" applyProtection="0"/>
    <xf numFmtId="0" fontId="17" fillId="0" borderId="5" applyAlignment="0" applyNumberFormat="0" applyFill="0" applyProtection="0"/>
    <xf numFmtId="0" fontId="35" fillId="0" borderId="0" applyAlignment="0" applyBorder="0" applyNumberFormat="0" applyFill="0" applyProtection="0"/>
    <xf numFmtId="0" fontId="17" fillId="0" borderId="0" applyAlignment="0" applyBorder="0" applyNumberFormat="0" applyFill="0" applyProtection="0"/>
    <xf numFmtId="0" fontId="36" fillId="52" borderId="10" applyAlignment="0" applyNumberFormat="0" applyProtection="0"/>
    <xf numFmtId="0" fontId="18" fillId="7" borderId="1" applyAlignment="0" applyNumberFormat="0" applyProtection="0"/>
    <xf numFmtId="0" fontId="37" fillId="0" borderId="15" applyAlignment="0" applyNumberFormat="0" applyFill="0" applyProtection="0"/>
    <xf numFmtId="0" fontId="19" fillId="0" borderId="6" applyAlignment="0" applyNumberFormat="0" applyFill="0" applyProtection="0"/>
    <xf numFmtId="0" fontId="38" fillId="53" borderId="0" applyAlignment="0" applyBorder="0" applyNumberFormat="0" applyProtection="0"/>
    <xf numFmtId="0" fontId="20" fillId="22" borderId="0" applyAlignment="0" applyBorder="0" applyNumberFormat="0" applyProtection="0"/>
    <xf numFmtId="0" fontId="0" fillId="0" borderId="0"/>
    <xf numFmtId="0" fontId="0" fillId="0" borderId="0"/>
    <xf numFmtId="0" fontId="1" fillId="0" borderId="0"/>
    <xf numFmtId="0" fontId="26" fillId="0" borderId="0"/>
    <xf numFmtId="0" fontId="0" fillId="0" borderId="0"/>
    <xf numFmtId="0" fontId="0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54" borderId="16" applyAlignment="0" applyFont="0" applyNumberFormat="0" applyProtection="0"/>
    <xf numFmtId="0" fontId="1" fillId="23" borderId="7" applyAlignment="0" applyFont="0" applyNumberFormat="0" applyProtection="0"/>
    <xf numFmtId="0" fontId="39" fillId="49" borderId="17" applyAlignment="0" applyNumberFormat="0" applyProtection="0"/>
    <xf numFmtId="0" fontId="21" fillId="20" borderId="8" applyAlignment="0" applyNumberFormat="0" applyProtection="0"/>
    <xf numFmtId="9" fontId="8" fillId="0" borderId="0" applyAlignment="0" applyBorder="0" applyFont="0" applyFill="0" applyProtection="0"/>
    <xf numFmtId="9" fontId="8" fillId="0" borderId="0" applyAlignment="0" applyBorder="0" applyFont="0" applyFill="0" applyProtection="0"/>
    <xf numFmtId="0" fontId="40" fillId="0" borderId="18" applyAlignment="0" applyNumberFormat="0" applyFill="0" applyProtection="0"/>
    <xf numFmtId="0" fontId="23" fillId="0" borderId="9" applyAlignment="0" applyNumberFormat="0" applyFill="0" applyProtection="0"/>
    <xf numFmtId="0" fontId="41" fillId="0" borderId="0" applyAlignment="0" applyBorder="0" applyNumberFormat="0" applyFill="0" applyProtection="0"/>
    <xf numFmtId="0" fontId="24" fillId="0" borderId="0" applyAlignment="0" applyBorder="0" applyNumberFormat="0" applyFill="0" applyProtection="0"/>
    <xf numFmtId="164" fontId="44" fillId="0" borderId="0"/>
    <xf numFmtId="43" fontId="0" fillId="0" borderId="0" applyAlignment="0" applyBorder="0" applyFont="0" applyFill="0" applyProtection="0"/>
    <xf numFmtId="0" fontId="7" fillId="0" borderId="0">
      <alignment vertical="top"/>
    </xf>
  </cellStyleXfs>
  <cellXfs>
    <xf numFmtId="0" fontId="0" fillId="0" borderId="0" xfId="0"/>
    <xf numFmtId="43" fontId="0" fillId="0" borderId="0" xfId="1" applyFont="1" applyNumberFormat="1"/>
    <xf numFmtId="43" fontId="5" fillId="0" borderId="19" xfId="1" applyBorder="1" applyFont="1" applyNumberFormat="1"/>
    <xf numFmtId="0" fontId="0" fillId="0" borderId="0" xfId="0" applyFont="1"/>
    <xf numFmtId="0" fontId="0" fillId="0" borderId="0" pivotButton="1" xfId="0"/>
    <xf numFmtId="0" fontId="0" fillId="0" borderId="0" xfId="0" applyAlignment="1">
      <alignment horizontal="left"/>
    </xf>
    <xf numFmtId="43" fontId="0" fillId="55" borderId="0" xfId="1" applyFont="1" applyNumberFormat="1" applyFill="1"/>
    <xf numFmtId="43" fontId="0" fillId="56" borderId="0" xfId="1" applyFont="1" applyNumberFormat="1" applyFill="1"/>
    <xf numFmtId="0" fontId="0" fillId="56" borderId="0" xfId="0" applyAlignment="1" applyFill="1">
      <alignment horizontal="left"/>
    </xf>
    <xf numFmtId="0" fontId="0" fillId="55" borderId="0" xfId="0" applyAlignment="1" applyFill="1">
      <alignment horizontal="left"/>
    </xf>
    <xf numFmtId="0" fontId="0" fillId="0" borderId="0" xfId="0" applyFill="1"/>
    <xf numFmtId="0" fontId="0" fillId="56" borderId="0" xfId="0" applyFill="1"/>
    <xf numFmtId="43" fontId="0" fillId="0" borderId="0" xfId="1" applyAlignment="1" applyFont="1" applyNumberFormat="1">
      <alignment wrapText="1"/>
    </xf>
    <xf numFmtId="0" fontId="0" fillId="55" borderId="0" xfId="0" applyFill="1"/>
    <xf numFmtId="0" fontId="0" fillId="0" borderId="0" pivotButton="1" xfId="0" applyAlignment="1">
      <alignment horizontal="center" vertical="center"/>
    </xf>
    <xf numFmtId="43" fontId="0" fillId="0" borderId="0" xfId="1" applyAlignment="1" applyFont="1" applyNumberFormat="1">
      <alignment horizontal="center" vertical="center" wrapText="1"/>
    </xf>
    <xf numFmtId="0" fontId="6" fillId="0" borderId="0" xfId="60" applyFont="1"/>
    <xf numFmtId="0" fontId="0" fillId="0" borderId="0" xfId="0" applyAlignment="1">
      <alignment vertical="center"/>
    </xf>
    <xf numFmtId="43" fontId="0" fillId="0" borderId="0" pivotButton="1" xfId="1" applyFont="1" applyNumberFormat="1"/>
    <xf numFmtId="0" fontId="45" fillId="57" borderId="0" xfId="60" applyFont="1" applyFill="1"/>
    <xf numFmtId="41" fontId="6" fillId="0" borderId="0" xfId="0" applyFont="1" applyNumberFormat="1"/>
    <xf numFmtId="41" fontId="45" fillId="0" borderId="0" xfId="0" applyFont="1" applyNumberFormat="1"/>
    <xf numFmtId="41" fontId="45" fillId="58" borderId="0" xfId="0" applyFont="1" applyNumberFormat="1" applyFill="1"/>
    <xf numFmtId="41" fontId="6" fillId="0" borderId="20" xfId="0" applyBorder="1" applyFont="1" applyNumberFormat="1"/>
    <xf numFmtId="41" fontId="45" fillId="0" borderId="20" xfId="0" applyBorder="1" applyFont="1" applyNumberFormat="1"/>
    <xf numFmtId="41" fontId="6" fillId="0" borderId="21" xfId="0" applyBorder="1" applyFont="1" applyNumberFormat="1"/>
    <xf numFmtId="41" fontId="45" fillId="0" borderId="21" xfId="0" applyBorder="1" applyFont="1" applyNumberFormat="1"/>
    <xf numFmtId="41" fontId="45" fillId="58" borderId="21" xfId="0" applyBorder="1" applyFont="1" applyNumberFormat="1" applyFill="1"/>
    <xf numFmtId="41" fontId="45" fillId="0" borderId="0" xfId="0" applyAlignment="1" applyFont="1" applyNumberFormat="1">
      <alignment horizontal="left" vertical="center" wrapText="1"/>
    </xf>
    <xf numFmtId="41" fontId="45" fillId="0" borderId="0" xfId="0" applyAlignment="1" applyFont="1" applyNumberFormat="1">
      <alignment horizontal="center" vertical="center" wrapText="1"/>
    </xf>
    <xf numFmtId="41" fontId="45" fillId="0" borderId="0" xfId="0" applyFont="1" applyNumberFormat="1" applyFill="1"/>
    <xf numFmtId="0" fontId="43" fillId="0" borderId="0" xfId="0" applyFont="1"/>
    <xf numFmtId="14" fontId="8" fillId="0" borderId="0" xfId="0" applyAlignment="1" applyFont="1" applyNumberFormat="1">
      <alignment horizontal="left"/>
    </xf>
    <xf numFmtId="0" fontId="0" fillId="0" borderId="0" xfId="0" applyAlignment="1" applyFont="1" applyFill="1">
      <alignment horizontal="left"/>
    </xf>
    <xf numFmtId="0" fontId="45" fillId="0" borderId="0" xfId="0" applyAlignment="1" applyFont="1" applyFill="1">
      <alignment horizontal="center" vertical="center"/>
    </xf>
    <xf numFmtId="0" fontId="6" fillId="0" borderId="0" xfId="0" applyAlignment="1" applyFont="1" applyFill="1">
      <alignment horizontal="left"/>
    </xf>
    <xf numFmtId="49" fontId="0" fillId="0" borderId="0" xfId="0" applyAlignment="1" applyBorder="1" applyFont="1" applyNumberFormat="1" applyFill="1">
      <alignment horizontal="left" vertical="center" wrapText="1"/>
    </xf>
    <xf numFmtId="0" fontId="6" fillId="0" borderId="0" xfId="0" applyAlignment="1" applyFont="1" applyFill="1">
      <alignment horizontal="left" vertical="center"/>
    </xf>
    <xf numFmtId="49" fontId="0" fillId="0" borderId="0" xfId="0" applyAlignment="1" applyBorder="1" applyFont="1" applyNumberFormat="1" applyFill="1">
      <alignment horizontal="left" wrapText="1"/>
    </xf>
    <xf numFmtId="0" fontId="49" fillId="0" borderId="0" xfId="0" applyFont="1"/>
    <xf numFmtId="0" fontId="47" fillId="59" borderId="21" xfId="0" applyAlignment="1" applyBorder="1" applyFont="1" applyFill="1">
      <alignment horizontal="left" wrapText="1"/>
    </xf>
    <xf numFmtId="0" fontId="48" fillId="59" borderId="21" xfId="0" applyAlignment="1" applyBorder="1" applyFont="1" applyFill="1">
      <alignment horizontal="left"/>
    </xf>
    <xf numFmtId="0" fontId="45" fillId="0" borderId="22" xfId="0" applyAlignment="1" applyBorder="1" applyFont="1" applyFill="1">
      <alignment horizontal="center" vertical="center" wrapText="1"/>
    </xf>
    <xf numFmtId="0" fontId="47" fillId="59" borderId="22" xfId="0" applyAlignment="1" applyBorder="1" applyFont="1" applyFill="1">
      <alignment horizontal="left" wrapText="1"/>
    </xf>
    <xf numFmtId="0" fontId="45" fillId="0" borderId="21" xfId="0" applyAlignment="1" applyBorder="1" applyFont="1" applyFill="1">
      <alignment horizontal="left"/>
    </xf>
    <xf numFmtId="0" fontId="45" fillId="0" borderId="23" xfId="0" applyAlignment="1" applyBorder="1" applyFont="1">
      <alignment horizontal="left" vertical="center" wrapText="1"/>
    </xf>
    <xf numFmtId="0" fontId="47" fillId="59" borderId="21" xfId="0" applyAlignment="1" applyBorder="1" applyFont="1" applyFill="1">
      <alignment horizontal="left"/>
    </xf>
    <xf numFmtId="0" fontId="6" fillId="0" borderId="0" xfId="0" applyAlignment="1" applyFont="1">
      <alignment horizontal="left"/>
    </xf>
    <xf numFmtId="0" fontId="45" fillId="59" borderId="21" xfId="0" applyAlignment="1" applyBorder="1" applyFont="1" applyFill="1">
      <alignment horizontal="left" vertical="center"/>
    </xf>
    <xf numFmtId="0" fontId="45" fillId="0" borderId="21" xfId="0" applyAlignment="1" applyBorder="1" applyFont="1">
      <alignment horizontal="left" vertical="center" wrapText="1"/>
    </xf>
    <xf numFmtId="0" fontId="0" fillId="0" borderId="0" xfId="0" applyAlignment="1" applyFont="1">
      <alignment horizontal="left"/>
    </xf>
    <xf numFmtId="0" fontId="6" fillId="0" borderId="21" xfId="2" applyAlignment="1" applyBorder="1" applyFont="1">
      <alignment horizontal="left"/>
    </xf>
    <xf numFmtId="0" fontId="45" fillId="0" borderId="21" xfId="0" applyAlignment="1" applyBorder="1" applyFont="1" applyFill="1">
      <alignment horizontal="left" vertical="center" wrapText="1"/>
    </xf>
    <xf numFmtId="0" fontId="5" fillId="0" borderId="0" xfId="0" applyAlignment="1" applyFont="1">
      <alignment horizontal="left" vertical="center"/>
    </xf>
    <xf numFmtId="0" fontId="45" fillId="0" borderId="0" xfId="0" applyAlignment="1" applyFont="1" applyFill="1">
      <alignment horizontal="left" vertical="center"/>
    </xf>
    <xf numFmtId="0" fontId="47" fillId="59" borderId="21" xfId="0" applyAlignment="1" applyBorder="1" applyFont="1" applyFill="1">
      <alignment horizontal="left" vertical="center"/>
    </xf>
    <xf numFmtId="0" fontId="46" fillId="59" borderId="23" xfId="0" applyAlignment="1" applyBorder="1" applyFont="1" applyFill="1">
      <alignment horizontal="left" vertical="center"/>
    </xf>
    <xf numFmtId="0" fontId="47" fillId="59" borderId="23" xfId="0" applyAlignment="1" applyBorder="1" applyFont="1" applyFill="1">
      <alignment horizontal="left"/>
    </xf>
    <xf numFmtId="0" fontId="6" fillId="0" borderId="24" xfId="0" applyAlignment="1" applyBorder="1" applyFont="1" applyFill="1">
      <alignment horizontal="left"/>
    </xf>
    <xf numFmtId="49" fontId="0" fillId="0" borderId="24" xfId="0" applyAlignment="1" applyBorder="1" applyFont="1" applyNumberFormat="1">
      <alignment horizontal="left"/>
    </xf>
    <xf numFmtId="49" fontId="0" fillId="0" borderId="24" xfId="0" applyAlignment="1" applyBorder="1" applyFont="1" applyNumberFormat="1" quotePrefix="1">
      <alignment horizontal="left"/>
    </xf>
    <xf numFmtId="49" fontId="0" fillId="0" borderId="24" xfId="0" applyAlignment="1" applyBorder="1" applyFont="1" applyNumberFormat="1" applyFill="1">
      <alignment horizontal="left" vertical="center" wrapText="1"/>
    </xf>
    <xf numFmtId="4" fontId="6" fillId="0" borderId="23" xfId="2" applyAlignment="1" applyBorder="1" applyFont="1" applyNumberFormat="1" applyFill="1" applyProtection="1">
      <alignment horizontal="left"/>
    </xf>
    <xf numFmtId="0" fontId="0" fillId="0" borderId="20" xfId="0" applyAlignment="1" applyBorder="1">
      <alignment horizontal="left"/>
    </xf>
    <xf numFmtId="0" fontId="6" fillId="0" borderId="25" xfId="0" applyAlignment="1" applyBorder="1" applyFont="1" applyFill="1">
      <alignment horizontal="left"/>
    </xf>
    <xf numFmtId="0" fontId="48" fillId="59" borderId="22" xfId="0" applyAlignment="1" applyBorder="1" applyFont="1" applyFill="1">
      <alignment horizontal="left"/>
    </xf>
    <xf numFmtId="0" fontId="6" fillId="0" borderId="25" xfId="0" applyAlignment="1" applyBorder="1" applyFont="1" applyFill="1">
      <alignment horizontal="left" vertical="center"/>
    </xf>
    <xf numFmtId="0" fontId="0" fillId="0" borderId="22" xfId="0" applyBorder="1"/>
    <xf numFmtId="0" fontId="45" fillId="59" borderId="22" xfId="0" applyAlignment="1" applyBorder="1" applyFont="1" applyFill="1">
      <alignment horizontal="left"/>
    </xf>
    <xf numFmtId="0" fontId="6" fillId="0" borderId="21" xfId="0" applyAlignment="1" applyBorder="1" applyFont="1" applyFill="1">
      <alignment horizontal="left"/>
    </xf>
    <xf numFmtId="0" fontId="6" fillId="0" borderId="21" xfId="0" applyAlignment="1" applyBorder="1" applyFont="1" applyFill="1">
      <alignment horizontal="left" vertical="center"/>
    </xf>
  </cellXfs>
  <cellStyles count="191">
    <cellStyle name="20% - Accent1 2" xfId="3"/>
    <cellStyle name="20% - Accent1 2 2" xfId="93"/>
    <cellStyle name="20% - Accent1 2 3" xfId="92"/>
    <cellStyle name="20% - Accent2 2" xfId="4"/>
    <cellStyle name="20% - Accent2 2 2" xfId="95"/>
    <cellStyle name="20% - Accent2 2 3" xfId="94"/>
    <cellStyle name="20% - Accent3 2" xfId="5"/>
    <cellStyle name="20% - Accent3 2 2" xfId="97"/>
    <cellStyle name="20% - Accent3 2 3" xfId="96"/>
    <cellStyle name="20% - Accent4 2" xfId="6"/>
    <cellStyle name="20% - Accent4 2 2" xfId="99"/>
    <cellStyle name="20% - Accent4 2 3" xfId="98"/>
    <cellStyle name="20% - Accent5 2" xfId="7"/>
    <cellStyle name="20% - Accent5 2 2" xfId="101"/>
    <cellStyle name="20% - Accent5 2 3" xfId="100"/>
    <cellStyle name="20% - Accent6 2" xfId="8"/>
    <cellStyle name="20% - Accent6 2 2" xfId="103"/>
    <cellStyle name="20% - Accent6 2 3" xfId="102"/>
    <cellStyle name="40% - Accent1 2" xfId="9"/>
    <cellStyle name="40% - Accent1 2 2" xfId="105"/>
    <cellStyle name="40% - Accent1 2 3" xfId="104"/>
    <cellStyle name="40% - Accent2 2" xfId="10"/>
    <cellStyle name="40% - Accent2 2 2" xfId="107"/>
    <cellStyle name="40% - Accent2 2 3" xfId="106"/>
    <cellStyle name="40% - Accent3 2" xfId="11"/>
    <cellStyle name="40% - Accent3 2 2" xfId="109"/>
    <cellStyle name="40% - Accent3 2 3" xfId="108"/>
    <cellStyle name="40% - Accent4 2" xfId="12"/>
    <cellStyle name="40% - Accent4 2 2" xfId="111"/>
    <cellStyle name="40% - Accent4 2 3" xfId="110"/>
    <cellStyle name="40% - Accent5 2" xfId="13"/>
    <cellStyle name="40% - Accent5 2 2" xfId="113"/>
    <cellStyle name="40% - Accent5 2 3" xfId="112"/>
    <cellStyle name="40% - Accent6 2" xfId="14"/>
    <cellStyle name="40% - Accent6 2 2" xfId="115"/>
    <cellStyle name="40% - Accent6 2 3" xfId="114"/>
    <cellStyle name="60% - Accent1 2" xfId="15"/>
    <cellStyle name="60% - Accent1 2 2" xfId="117"/>
    <cellStyle name="60% - Accent1 2 3" xfId="116"/>
    <cellStyle name="60% - Accent2 2" xfId="16"/>
    <cellStyle name="60% - Accent2 2 2" xfId="119"/>
    <cellStyle name="60% - Accent2 2 3" xfId="118"/>
    <cellStyle name="60% - Accent3 2" xfId="17"/>
    <cellStyle name="60% - Accent3 2 2" xfId="121"/>
    <cellStyle name="60% - Accent3 2 3" xfId="120"/>
    <cellStyle name="60% - Accent4 2" xfId="18"/>
    <cellStyle name="60% - Accent4 2 2" xfId="123"/>
    <cellStyle name="60% - Accent4 2 3" xfId="122"/>
    <cellStyle name="60% - Accent5 2" xfId="19"/>
    <cellStyle name="60% - Accent5 2 2" xfId="125"/>
    <cellStyle name="60% - Accent5 2 3" xfId="124"/>
    <cellStyle name="60% - Accent6 2" xfId="20"/>
    <cellStyle name="60% - Accent6 2 2" xfId="127"/>
    <cellStyle name="60% - Accent6 2 3" xfId="126"/>
    <cellStyle name="Accent1 2" xfId="21"/>
    <cellStyle name="Accent1 2 2" xfId="129"/>
    <cellStyle name="Accent1 2 3" xfId="128"/>
    <cellStyle name="Accent2 2" xfId="22"/>
    <cellStyle name="Accent2 2 2" xfId="131"/>
    <cellStyle name="Accent2 2 3" xfId="130"/>
    <cellStyle name="Accent3 2" xfId="23"/>
    <cellStyle name="Accent3 2 2" xfId="133"/>
    <cellStyle name="Accent3 2 3" xfId="132"/>
    <cellStyle name="Accent4 2" xfId="24"/>
    <cellStyle name="Accent4 2 2" xfId="135"/>
    <cellStyle name="Accent4 2 3" xfId="134"/>
    <cellStyle name="Accent5 2" xfId="25"/>
    <cellStyle name="Accent5 2 2" xfId="137"/>
    <cellStyle name="Accent5 2 3" xfId="136"/>
    <cellStyle name="Accent6 2" xfId="26"/>
    <cellStyle name="Accent6 2 2" xfId="139"/>
    <cellStyle name="Accent6 2 3" xfId="138"/>
    <cellStyle name="Bad 2" xfId="27"/>
    <cellStyle name="Bad 2 2" xfId="141"/>
    <cellStyle name="Bad 2 3" xfId="140"/>
    <cellStyle name="Calculation 2" xfId="28"/>
    <cellStyle name="Calculation 2 2" xfId="143"/>
    <cellStyle name="Calculation 2 3" xfId="142"/>
    <cellStyle name="Check Cell 2" xfId="29"/>
    <cellStyle name="Check Cell 2 2" xfId="145"/>
    <cellStyle name="Check Cell 2 3" xfId="144"/>
    <cellStyle name="Comma" xfId="1" builtinId="3"/>
    <cellStyle name="Comma 2" xfId="30"/>
    <cellStyle name="Comma 2 2" xfId="31"/>
    <cellStyle name="Comma 2 3" xfId="32"/>
    <cellStyle name="Comma 2 4" xfId="83"/>
    <cellStyle name="Comma 2 5" xfId="148"/>
    <cellStyle name="Comma 2 6" xfId="147"/>
    <cellStyle name="Comma 2 7" xfId="189"/>
    <cellStyle name="Comma 3" xfId="33"/>
    <cellStyle name="Comma 3 2" xfId="34"/>
    <cellStyle name="Comma 3 2 2" xfId="35"/>
    <cellStyle name="Comma 3 3" xfId="36"/>
    <cellStyle name="Comma 3 4" xfId="37"/>
    <cellStyle name="Comma 3 4 2" xfId="38"/>
    <cellStyle name="Comma 3 5" xfId="39"/>
    <cellStyle name="Comma 3 5 2" xfId="84"/>
    <cellStyle name="Comma 3 6" xfId="40"/>
    <cellStyle name="Comma 3 6 2" xfId="85"/>
    <cellStyle name="Comma 4" xfId="41"/>
    <cellStyle name="Comma 5" xfId="90"/>
    <cellStyle name="Comma 6" xfId="149"/>
    <cellStyle name="Comma 7" xfId="146"/>
    <cellStyle name="Currency 2" xfId="42"/>
    <cellStyle name="Currency 3" xfId="43"/>
    <cellStyle name="Currency 4" xfId="44"/>
    <cellStyle name="Explanatory Text 2" xfId="45"/>
    <cellStyle name="Explanatory Text 2 2" xfId="151"/>
    <cellStyle name="Explanatory Text 2 3" xfId="150"/>
    <cellStyle name="Good 2" xfId="46"/>
    <cellStyle name="Good 2 2" xfId="153"/>
    <cellStyle name="Good 2 3" xfId="152"/>
    <cellStyle name="Heading 1 2" xfId="47"/>
    <cellStyle name="Heading 1 2 2" xfId="155"/>
    <cellStyle name="Heading 1 2 3" xfId="154"/>
    <cellStyle name="Heading 1 3" xfId="48"/>
    <cellStyle name="Heading 2 2" xfId="49"/>
    <cellStyle name="Heading 2 2 2" xfId="157"/>
    <cellStyle name="Heading 2 2 3" xfId="156"/>
    <cellStyle name="Heading 3 2" xfId="50"/>
    <cellStyle name="Heading 3 2 2" xfId="159"/>
    <cellStyle name="Heading 3 2 3" xfId="158"/>
    <cellStyle name="Heading 3 3" xfId="51"/>
    <cellStyle name="Heading 4 2" xfId="52"/>
    <cellStyle name="Heading 4 2 2" xfId="161"/>
    <cellStyle name="Heading 4 2 3" xfId="160"/>
    <cellStyle name="Heading 4 3" xfId="53"/>
    <cellStyle name="Input 2" xfId="54"/>
    <cellStyle name="Input 2 2" xfId="163"/>
    <cellStyle name="Input 2 3" xfId="162"/>
    <cellStyle name="Linked Cell 2" xfId="55"/>
    <cellStyle name="Linked Cell 2 2" xfId="165"/>
    <cellStyle name="Linked Cell 2 3" xfId="164"/>
    <cellStyle name="Linked Cell 3" xfId="56"/>
    <cellStyle name="Neutral 2" xfId="57"/>
    <cellStyle name="Neutral 2 2" xfId="167"/>
    <cellStyle name="Neutral 2 3" xfId="166"/>
    <cellStyle name="Normal" xfId="0" builtinId="0"/>
    <cellStyle name="Normal 2" xfId="2"/>
    <cellStyle name="Normal 2 2" xfId="58"/>
    <cellStyle name="Normal 2 3" xfId="81"/>
    <cellStyle name="Normal 2 4" xfId="188"/>
    <cellStyle name="Normal 3" xfId="59"/>
    <cellStyle name="Normal 3 2" xfId="60"/>
    <cellStyle name="Normal 3 2 2" xfId="169"/>
    <cellStyle name="Normal 3 2 3" xfId="170"/>
    <cellStyle name="Normal 3 2 4" xfId="168"/>
    <cellStyle name="Normal 3 3" xfId="86"/>
    <cellStyle name="Normal 3 4" xfId="171"/>
    <cellStyle name="Normal 4" xfId="61"/>
    <cellStyle name="Normal 4 2" xfId="62"/>
    <cellStyle name="Normal 4 2 2" xfId="174"/>
    <cellStyle name="Normal 4 2 3" xfId="173"/>
    <cellStyle name="Normal 4 3" xfId="63"/>
    <cellStyle name="Normal 4 4" xfId="175"/>
    <cellStyle name="Normal 4 5" xfId="172"/>
    <cellStyle name="Normal 4 6" xfId="190"/>
    <cellStyle name="Normal 5" xfId="64"/>
    <cellStyle name="Normal 5 2" xfId="65"/>
    <cellStyle name="Normal 5 2 2" xfId="66"/>
    <cellStyle name="Normal 5 3" xfId="67"/>
    <cellStyle name="Normal 5 4" xfId="68"/>
    <cellStyle name="Normal 5 4 2" xfId="69"/>
    <cellStyle name="Normal 5 5" xfId="70"/>
    <cellStyle name="Normal 5 5 2" xfId="87"/>
    <cellStyle name="Normal 5 6" xfId="71"/>
    <cellStyle name="Normal 5 6 2" xfId="88"/>
    <cellStyle name="Normal 5 7" xfId="177"/>
    <cellStyle name="Normal 5 8" xfId="176"/>
    <cellStyle name="Normal 6" xfId="72"/>
    <cellStyle name="Normal 7" xfId="82"/>
    <cellStyle name="Normal 8" xfId="89"/>
    <cellStyle name="Note 2" xfId="73"/>
    <cellStyle name="Note 2 2" xfId="74"/>
    <cellStyle name="Note 2 3" xfId="179"/>
    <cellStyle name="Note 2 4" xfId="178"/>
    <cellStyle name="Output 2" xfId="75"/>
    <cellStyle name="Output 2 2" xfId="181"/>
    <cellStyle name="Output 2 3" xfId="180"/>
    <cellStyle name="Output 3" xfId="76"/>
    <cellStyle name="Percent 2" xfId="183"/>
    <cellStyle name="Percent 3" xfId="182"/>
    <cellStyle name="Title" xfId="91" builtinId="15"/>
    <cellStyle name="Title 2" xfId="77"/>
    <cellStyle name="Title 3" xfId="78"/>
    <cellStyle name="Total 2" xfId="79"/>
    <cellStyle name="Total 2 2" xfId="185"/>
    <cellStyle name="Total 2 3" xfId="184"/>
    <cellStyle name="Warning Text 2" xfId="80"/>
    <cellStyle name="Warning Text 2 2" xfId="187"/>
    <cellStyle name="Warning Text 2 3" xfId="186"/>
  </cellStyles>
  <dxfs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wrapText="1"/>
    </dxf>
    <dxf>
      <alignment wrapText="1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alignment wrapText="1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styles" Target="styles.xml" /><Relationship Id="rId5" Type="http://schemas.openxmlformats.org/officeDocument/2006/relationships/pivotCacheDefinition" Target="/xl/pivotCache/pivotCacheDefinition2.xml" /><Relationship Id="rId7" Type="http://schemas.openxmlformats.org/officeDocument/2006/relationships/theme" Target="theme/theme1.xml" /><Relationship Id="rId6" Type="http://schemas.openxmlformats.org/officeDocument/2006/relationships/pivotCacheDefinition" Target="/xl/pivotCache/pivotCacheDefinition3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1" Type="http://schemas.openxmlformats.org/officeDocument/2006/relationships/worksheet" Target="worksheets/sheet1.xml" /><Relationship Id="rId4" Type="http://schemas.openxmlformats.org/officeDocument/2006/relationships/pivotCacheDefinition" Target="/xl/pivotCache/pivotCacheDefinition1.xml" /><Relationship Id="rId9" Type="http://schemas.openxmlformats.org/officeDocument/2006/relationships/sharedStrings" Target="sharedStrings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/xl/pivotCache/pivotCacheRecords1.xml" /></Relationships>
</file>

<file path=xl/pivotCache/_rels/pivotCacheDefinition2.xml.rels><?xml version="1.0" encoding="utf-8" standalone="yes"?><Relationships xmlns="http://schemas.openxmlformats.org/package/2006/relationships"><Relationship Id="rId1" Type="http://schemas.openxmlformats.org/officeDocument/2006/relationships/pivotCacheRecords" Target="/xl/pivotCache/pivotCacheRecords2.xml" /></Relationships>
</file>

<file path=xl/pivotCache/_rels/pivotCacheDefinition3.xml.rels><?xml version="1.0" encoding="utf-8" standalone="yes"?><Relationships xmlns="http://schemas.openxmlformats.org/package/2006/relationships"><Relationship Id="rId1" Type="http://schemas.openxmlformats.org/officeDocument/2006/relationships/pivotCacheRecords" Target="/xl/pivotCache/pivotCacheRecords3.xml" /></Relationships>
</file>

<file path=xl/pivotCache/pivotCacheDefinition1.xml><?xml version="1.0" encoding="utf-8"?>
<pivotCacheDefinition xmlns:d1p1="http://schemas.openxmlformats.org/officeDocument/2006/relationships" xmlns="http://schemas.openxmlformats.org/spreadsheetml/2006/main" d1p1:id="rId1" refreshedBy="Helena Craske" refreshedDate="44336.573523842591" createdVersion="3" refreshedVersion="3" minRefreshableVersion="3" recordCount="0">
  <cacheSource type="worksheet">
    <worksheetSource ref="Q6:AL7" sheet="Asset Reg BDC 2122"/>
  </cacheSource>
  <cacheFields count="19">
    <cacheField name="Cost Centre" numFmtId="0">
      <sharedItems containsBlank="1">
        <m/>
        <s v="CYPRW"/>
        <s v="SMFAC"/>
        <s v="EPEPG"/>
        <s v="WCFRD"/>
        <s v="PCGEN"/>
        <s v="UOMLP"/>
        <s v="EDCAR"/>
        <s v="TGBUS"/>
        <s v="CYRQY"/>
        <s v="HSCAC"/>
        <s v="RGGEN"/>
        <s v="HRIMP"/>
        <s v="SMCUT"/>
        <s v="CCGRD"/>
        <s v="FDFLD"/>
        <s v="SLDRY"/>
        <s v="SLHDN"/>
        <s v="SLGEN"/>
        <s v="SMCUT - AMORT"/>
      </sharedItems>
    </cacheField>
    <cacheField name="Life Remaining as at 01-04-20" numFmtId="0">
      <sharedItems containsString="0" containsBlank="1" containsNumber="1" containsInteger="0"/>
    </cacheField>
    <cacheField name="Historic Cost" numFmtId="0">
      <sharedItems containsString="0" containsBlank="1" containsNumber="1" containsInteger="0"/>
    </cacheField>
    <cacheField name="Closing Cost 31/03/20" numFmtId="0">
      <sharedItems containsString="0" containsBlank="1" containsNumber="1" containsInteger="0"/>
    </cacheField>
    <cacheField name="Closing Depn 31/03/20" numFmtId="0">
      <sharedItems containsString="0" containsBlank="1" containsNumber="1" containsInteger="0"/>
    </cacheField>
    <cacheField name="NBV at 31/3/20" numFmtId="0">
      <sharedItems containsString="0" containsBlank="1" containsNumber="1" containsInteger="0"/>
    </cacheField>
    <cacheField name="Check " numFmtId="0">
      <sharedItems containsString="0" containsBlank="1" containsNumber="1" containsInteger="0"/>
    </cacheField>
    <cacheField name="Check" numFmtId="0">
      <sharedItems containsString="0" containsBlank="1" containsNumber="1" containsInteger="0"/>
    </cacheField>
    <cacheField name="Opening Cost 01/04/20" numFmtId="0">
      <sharedItems containsString="0" containsBlank="1" containsNumber="1" containsInteger="0"/>
    </cacheField>
    <cacheField name="Additions " numFmtId="43">
      <sharedItems containsString="0" containsBlank="1" containsNumber="1" containsInteger="0"/>
    </cacheField>
    <cacheField name="Revaluation_x000a_(upward)_x000a_to Rev Res" numFmtId="43">
      <sharedItems containsString="0" containsBlank="1" containsNumber="1" containsInteger="1"/>
    </cacheField>
    <cacheField name="Revaluation_x000a_(downward)_x000a_to Rev Res" numFmtId="43">
      <sharedItems containsString="0" containsBlank="1" containsNumber="1" containsInteger="1"/>
    </cacheField>
    <cacheField name="Disposals at Cost (Sales)" numFmtId="43">
      <sharedItems containsString="0" containsBlank="1" containsNumber="1" containsInteger="1"/>
    </cacheField>
    <cacheField name="Disposals at Cost (Derecognition)" numFmtId="43">
      <sharedItems containsString="0" containsBlank="1" containsNumber="1" containsInteger="0"/>
    </cacheField>
    <cacheField name="Revaluation/Impairment_x000a_to I &amp; E" numFmtId="43">
      <sharedItems containsString="0" containsBlank="1" containsNumber="1" containsInteger="1"/>
    </cacheField>
    <cacheField name="Reclassification" numFmtId="43">
      <sharedItems containsString="0" containsBlank="1" containsNumber="1" containsInteger="0"/>
    </cacheField>
    <cacheField name="Closing Cost 31/03/21" numFmtId="43">
      <sharedItems containsString="0" containsBlank="1" containsNumber="1" containsInteger="0"/>
    </cacheField>
    <cacheField name="Opening Depn 01/04/20" numFmtId="43">
      <sharedItems containsString="0" containsBlank="1" containsNumber="1" containsInteger="0"/>
    </cacheField>
    <cacheField name="Depn Charge for Year_x000a_" numFmtId="43">
      <sharedItems containsString="0" containsBlank="1" containsNumber="1" containsInteger="0"/>
    </cacheField>
  </cacheFields>
  <extLst xmlns="http://schemas.openxmlformats.org/spreadsheetml/2006/main"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:d1p1="http://schemas.openxmlformats.org/officeDocument/2006/relationships" xmlns="http://schemas.openxmlformats.org/spreadsheetml/2006/main" d1p1:id="rId1" refreshedBy="Helena Craske" refreshedDate="44336.573557986114" createdVersion="3" refreshedVersion="3" minRefreshableVersion="3" recordCount="0">
  <cacheSource type="worksheet">
    <worksheetSource ref="E6:F7" sheet="Asset Reg BDC 2122"/>
  </cacheSource>
  <cacheFields count="32">
    <cacheField name="Asset Type" numFmtId="0">
      <sharedItems containsBlank="1">
        <m/>
        <s v="L&amp;B"/>
        <s v="VPE"/>
        <s v="INF"/>
        <s v="SURPLUS"/>
        <s v="WIP"/>
        <s v="INT"/>
        <s v="INT - AUC"/>
      </sharedItems>
    </cacheField>
    <cacheField name=" Valuation Basis" numFmtId="0">
      <sharedItems containsBlank="1"/>
    </cacheField>
    <cacheField name="Further Asset Info" numFmtId="0">
      <sharedItems containsBlank="1"/>
    </cacheField>
    <cacheField name="Land/Building Split" numFmtId="0">
      <sharedItems containsBlank="1"/>
    </cacheField>
    <cacheField name="Category for CIPFA Stats Return" numFmtId="0">
      <sharedItems containsBlank="1"/>
    </cacheField>
    <cacheField name="Purchase Date" numFmtId="0">
      <sharedItems containsNonDate="0" containsDate="1" containsString="0" containsBlank="1"/>
    </cacheField>
    <cacheField name="Invoice Ref" numFmtId="0">
      <sharedItems containsBlank="1"/>
    </cacheField>
    <cacheField name="Depreciate (Y/N)" numFmtId="0">
      <sharedItems containsBlank="1"/>
    </cacheField>
    <cacheField name="Total Life Years" numFmtId="0">
      <sharedItems containsString="0" containsBlank="1" containsNumber="1" containsInteger="1"/>
    </cacheField>
    <cacheField name="Life (Months)" numFmtId="0">
      <sharedItems containsBlank="1"/>
    </cacheField>
    <cacheField name="Start Depn month" numFmtId="0">
      <sharedItems containsBlank="1"/>
    </cacheField>
    <cacheField name="Finish Depn Month" numFmtId="0">
      <sharedItems containsBlank="1"/>
    </cacheField>
    <cacheField name="Date of Last Revaluation" numFmtId="0">
      <sharedItems containsNonDate="0" containsDate="1" containsString="0" containsBlank="1"/>
    </cacheField>
    <cacheField name="Cost Centre" numFmtId="0">
      <sharedItems containsBlank="1"/>
    </cacheField>
    <cacheField name="Life Remaining as at 01-04-20" numFmtId="0">
      <sharedItems containsString="0" containsBlank="1" containsNumber="1" containsInteger="0"/>
    </cacheField>
    <cacheField name="Historic Cost" numFmtId="0">
      <sharedItems containsString="0" containsBlank="1" containsNumber="1" containsInteger="0"/>
    </cacheField>
    <cacheField name="Closing Cost 31/03/20" numFmtId="0">
      <sharedItems containsString="0" containsBlank="1" containsNumber="1" containsInteger="0"/>
    </cacheField>
    <cacheField name="Closing Depn 31/03/20" numFmtId="0">
      <sharedItems containsString="0" containsBlank="1" containsNumber="1" containsInteger="0"/>
    </cacheField>
    <cacheField name="NBV at 31/3/20" numFmtId="0">
      <sharedItems containsString="0" containsBlank="1" containsNumber="1" containsInteger="0"/>
    </cacheField>
    <cacheField name="Check " numFmtId="0">
      <sharedItems containsString="0" containsBlank="1" containsNumber="1" containsInteger="0"/>
    </cacheField>
    <cacheField name="Check" numFmtId="0">
      <sharedItems containsString="0" containsBlank="1" containsNumber="1" containsInteger="0"/>
    </cacheField>
    <cacheField name="Opening Cost 01/04/20" numFmtId="0">
      <sharedItems containsString="0" containsBlank="1" containsNumber="1" containsInteger="0"/>
    </cacheField>
    <cacheField name="Additions " numFmtId="43">
      <sharedItems containsString="0" containsBlank="1" containsNumber="1" containsInteger="0"/>
    </cacheField>
    <cacheField name="Revaluation_x000a_(upward)_x000a_to Rev Res" numFmtId="43">
      <sharedItems containsString="0" containsBlank="1" containsNumber="1" containsInteger="1"/>
    </cacheField>
    <cacheField name="Revaluation_x000a_(downward)_x000a_to Rev Res" numFmtId="43">
      <sharedItems containsString="0" containsBlank="1" containsNumber="1" containsInteger="1"/>
    </cacheField>
    <cacheField name="Disposals at Cost (Sales)" numFmtId="43">
      <sharedItems containsString="0" containsBlank="1" containsNumber="1" containsInteger="1"/>
    </cacheField>
    <cacheField name="Disposals at Cost (Derecognition)" numFmtId="43">
      <sharedItems containsString="0" containsBlank="1" containsNumber="1" containsInteger="0"/>
    </cacheField>
    <cacheField name="Revaluation/Impairment_x000a_to I &amp; E" numFmtId="43">
      <sharedItems containsString="0" containsBlank="1" containsNumber="1" containsInteger="1"/>
    </cacheField>
    <cacheField name="Reclassification" numFmtId="43">
      <sharedItems containsString="0" containsBlank="1" containsNumber="1" containsInteger="0"/>
    </cacheField>
    <cacheField name="Closing Cost 31/03/21" numFmtId="43">
      <sharedItems containsString="0" containsBlank="1" containsNumber="1" containsInteger="0"/>
    </cacheField>
    <cacheField name="Opening Depn 01/04/20" numFmtId="43">
      <sharedItems containsString="0" containsBlank="1" containsNumber="1" containsInteger="0"/>
    </cacheField>
    <cacheField name="Depn Charge for Year_x000a_" numFmtId="43">
      <sharedItems containsString="0" containsBlank="1" containsNumber="1" containsInteger="0"/>
    </cacheField>
  </cacheFields>
  <extLst xmlns="http://schemas.openxmlformats.org/spreadsheetml/2006/main"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:d1p1="http://schemas.openxmlformats.org/officeDocument/2006/relationships" xmlns="http://schemas.openxmlformats.org/spreadsheetml/2006/main" d1p1:id="rId1" refreshedBy="Helena Craske" refreshedDate="44343.701127083332" createdVersion="3" refreshedVersion="3" minRefreshableVersion="3" recordCount="0">
  <cacheSource type="worksheet">
    <worksheetSource ref="E6:F7" sheet="Asset Reg BDC 2122"/>
  </cacheSource>
  <cacheFields count="33">
    <cacheField name="Asset Type" numFmtId="0">
      <sharedItems containsBlank="1">
        <m/>
        <s v="L&amp;B"/>
        <s v="VPE"/>
        <s v="INF"/>
        <s v="SURPLUS"/>
        <s v="WIP"/>
        <s v="INT"/>
        <s v="INT - AUC"/>
      </sharedItems>
    </cacheField>
    <cacheField name=" Valuation Basis" numFmtId="0">
      <sharedItems containsBlank="1"/>
    </cacheField>
    <cacheField name="Further Asset Info" numFmtId="0">
      <sharedItems containsBlank="1"/>
    </cacheField>
    <cacheField name="Land/Building Split" numFmtId="0">
      <sharedItems containsBlank="1"/>
    </cacheField>
    <cacheField name="Category for CIPFA Stats Return" numFmtId="0">
      <sharedItems containsBlank="1"/>
    </cacheField>
    <cacheField name="Purchase Date" numFmtId="0">
      <sharedItems containsNonDate="0" containsDate="1" containsString="0" containsBlank="1"/>
    </cacheField>
    <cacheField name="Depreciate (Y/N)" numFmtId="0">
      <sharedItems containsBlank="1"/>
    </cacheField>
    <cacheField name="Total Life Years" numFmtId="0">
      <sharedItems containsString="0" containsBlank="1" containsNumber="1" containsInteger="1"/>
    </cacheField>
    <cacheField name="Life (Months)" numFmtId="0">
      <sharedItems containsBlank="1"/>
    </cacheField>
    <cacheField name="Start Depn month" numFmtId="0">
      <sharedItems containsBlank="1"/>
    </cacheField>
    <cacheField name="Finish Depn Month" numFmtId="0">
      <sharedItems containsBlank="1"/>
    </cacheField>
    <cacheField name="Date of Last Revaluation" numFmtId="0">
      <sharedItems containsNonDate="0" containsDate="1" containsString="0" containsBlank="1"/>
    </cacheField>
    <cacheField name=" Year Last Valued" numFmtId="0">
      <sharedItems containsBlank="1">
        <m/>
        <s v="2019-20"/>
        <s v="2020-21"/>
        <s v="2018-19"/>
        <s v="2017-18"/>
        <s v="2016-17"/>
        <s v="Historic Cost"/>
      </sharedItems>
    </cacheField>
    <cacheField name="Cost Centre" numFmtId="0">
      <sharedItems containsBlank="1"/>
    </cacheField>
    <cacheField name="Life Remaining as at 01-04-20" numFmtId="0">
      <sharedItems containsString="0" containsBlank="1" containsNumber="1" containsInteger="0"/>
    </cacheField>
    <cacheField name="Historic Cost" numFmtId="0">
      <sharedItems containsString="0" containsBlank="1" containsNumber="1" containsInteger="0"/>
    </cacheField>
    <cacheField name="Historic Cost NBV as at 31-03-20" numFmtId="0">
      <sharedItems containsString="0" containsBlank="1" containsNumber="1" containsInteger="0"/>
    </cacheField>
    <cacheField name="HC Depn for 20-21" numFmtId="0">
      <sharedItems containsString="0" containsBlank="1" containsNumber="1" containsInteger="0"/>
    </cacheField>
    <cacheField name="HC NBV 31-03-21" numFmtId="0">
      <sharedItems containsString="0" containsBlank="1" containsNumber="1" containsInteger="0"/>
    </cacheField>
    <cacheField name="Closing Cost 31/03/20" numFmtId="0">
      <sharedItems containsString="0" containsBlank="1" containsNumber="1" containsInteger="0"/>
    </cacheField>
    <cacheField name="Closing Depn 31/03/20" numFmtId="0">
      <sharedItems containsString="0" containsBlank="1" containsNumber="1" containsInteger="0"/>
    </cacheField>
    <cacheField name="NBV at 31/3/20" numFmtId="0">
      <sharedItems containsString="0" containsBlank="1" containsNumber="1" containsInteger="0"/>
    </cacheField>
    <cacheField name="Check " numFmtId="0">
      <sharedItems containsString="0" containsBlank="1" containsNumber="1" containsInteger="0"/>
    </cacheField>
    <cacheField name="Check" numFmtId="0">
      <sharedItems containsString="0" containsBlank="1" containsNumber="1" containsInteger="0"/>
    </cacheField>
    <cacheField name="Opening Cost 01/04/20" numFmtId="0">
      <sharedItems containsString="0" containsBlank="1" containsNumber="1" containsInteger="0"/>
    </cacheField>
    <cacheField name="Additions " numFmtId="43">
      <sharedItems containsString="0" containsBlank="1" containsNumber="1" containsInteger="0"/>
    </cacheField>
    <cacheField name="Revaluation_x000a_(upward)_x000a_to Rev Res" numFmtId="43">
      <sharedItems containsString="0" containsBlank="1" containsNumber="1" containsInteger="0"/>
    </cacheField>
    <cacheField name="Revaluation_x000a_(downward)_x000a_to Rev Res" numFmtId="43">
      <sharedItems containsString="0" containsBlank="1" containsNumber="1" containsInteger="1"/>
    </cacheField>
    <cacheField name="Disposals at Cost (Sales)" numFmtId="43">
      <sharedItems containsString="0" containsBlank="1" containsNumber="1" containsInteger="1"/>
    </cacheField>
    <cacheField name="Disposals at Cost (Derecognition)" numFmtId="43">
      <sharedItems containsString="0" containsBlank="1" containsNumber="1" containsInteger="0"/>
    </cacheField>
    <cacheField name="Revaluation/Impairment_x000a_to I &amp; E" numFmtId="43">
      <sharedItems containsString="0" containsBlank="1" containsNumber="1" containsInteger="1"/>
    </cacheField>
    <cacheField name="Reclassification" numFmtId="43">
      <sharedItems containsString="0" containsBlank="1" containsNumber="1" containsInteger="0"/>
    </cacheField>
    <cacheField name="Closing Cost 31/03/21" numFmtId="43">
      <sharedItems containsString="0" containsBlank="1" containsNumber="1" containsInteger="0"/>
    </cacheField>
  </cacheFields>
  <extLst xmlns="http://schemas.openxmlformats.org/spreadsheetml/2006/main"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/>
</file>

<file path=xl/pivotCache/pivotCacheRecords2.xml><?xml version="1.0" encoding="utf-8"?>
<pivotCacheRecords xmlns="http://schemas.openxmlformats.org/spreadsheetml/2006/main"/>
</file>

<file path=xl/pivotCache/pivotCacheRecords3.xml><?xml version="1.0" encoding="utf-8"?>
<pivotCacheRecords xmlns="http://schemas.openxmlformats.org/spreadsheetml/2006/main"/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/xl/pivotCache/pivotCacheDefinition1.xml" /></Relationships>
</file>

<file path=xl/pivotTables/_rels/pivotTable2.xml.rels><?xml version="1.0" encoding="utf-8" standalone="yes"?><Relationships xmlns="http://schemas.openxmlformats.org/package/2006/relationships"><Relationship Id="rId1" Type="http://schemas.openxmlformats.org/officeDocument/2006/relationships/pivotCacheDefinition" Target="/xl/pivotCache/pivotCacheDefinition2.xml" /></Relationships>
</file>

<file path=xl/pivotTables/_rels/pivotTable3.xml.rels><?xml version="1.0" encoding="utf-8" standalone="yes"?><Relationships xmlns="http://schemas.openxmlformats.org/package/2006/relationships"><Relationship Id="rId1" Type="http://schemas.openxmlformats.org/officeDocument/2006/relationships/pivotCacheDefinition" Target="/xl/pivotCache/pivotCacheDefinition3.xml" 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outline="1" outlineData="1" createdVersion="6" updatedVersion="6" minRefreshableVersion="3" dataCaption="Values" useAutoFormatting="1" itemPrintTitles="1" indent="0" multipleFieldFilters="0">
  <location ref="A3:B23" colPageCount="1" rowPageCount="1" firstHeaderRow="1" firstDataRow="1" firstDataCol="1"/>
  <pivotFields>
    <pivotField axis="axisRow" showAll="0">
      <items>
        <item x="14"/>
        <item x="1"/>
        <item x="9"/>
        <item x="7"/>
        <item x="3"/>
        <item x="15"/>
        <item x="12"/>
        <item x="10"/>
        <item x="5"/>
        <item x="11"/>
        <item x="16"/>
        <item x="18"/>
        <item x="17"/>
        <item x="13"/>
        <item x="19"/>
        <item x="2"/>
        <item x="8"/>
        <item x="6"/>
        <item x="4"/>
        <item x="0" h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ataField="1"/>
  </pivotFields>
  <rowFields>
    <field x="0"/>
  </rowFields>
  <rowItems xmlns="http://schemas.openxmlformats.org/spreadsheetml/2006/main"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xmlns="http://schemas.openxmlformats.org/spreadsheetml/2006/main" count="1">
    <i/>
  </colItems>
  <dataFields count="1">
    <dataField name="Sum of Depn Charge for Year_x000a_" fld="18" baseField="0" baseItem="0" numFmtId="0"/>
  </dataFields>
  <formats xmlns="http://schemas.openxmlformats.org/spreadsheetml/2006/main" count="11">
    <format dxfId="23">
      <pivotArea dataOnly="0" labelOnly="1" outline="0" axis="axisValues" fieldPosition="0"/>
    </format>
    <format dxfId="22">
      <pivotArea collapsedLevelsAreSubtotals="1" fieldPosition="0">
        <references count="1">
          <reference field="0" count="5">
            <x v="1"/>
            <x v="2"/>
            <x v="3"/>
            <x v="4"/>
            <x v="5"/>
          </reference>
        </references>
      </pivotArea>
    </format>
    <format dxfId="21">
      <pivotArea dataOnly="0" labelOnly="1" fieldPosition="0">
        <references count="1">
          <reference field="0" count="5">
            <x v="1"/>
            <x v="2"/>
            <x v="3"/>
            <x v="4"/>
            <x v="5"/>
          </reference>
        </references>
      </pivotArea>
    </format>
    <format dxfId="20">
      <pivotArea collapsedLevelsAreSubtotals="1" fieldPosition="0">
        <references count="1">
          <reference field="0" count="7">
            <x v="7"/>
            <x v="8"/>
            <x v="9"/>
            <x v="10"/>
            <x v="11"/>
            <x v="12"/>
            <x v="13"/>
          </reference>
        </references>
      </pivotArea>
    </format>
    <format dxfId="19">
      <pivotArea dataOnly="0" labelOnly="1" fieldPosition="0">
        <references count="1">
          <reference field="0" count="7">
            <x v="7"/>
            <x v="8"/>
            <x v="9"/>
            <x v="10"/>
            <x v="11"/>
            <x v="12"/>
            <x v="13"/>
          </reference>
        </references>
      </pivotArea>
    </format>
    <format dxfId="18">
      <pivotArea collapsedLevelsAreSubtotals="1" fieldPosition="0">
        <references count="1">
          <reference field="0" count="1">
            <x v="15"/>
          </reference>
        </references>
      </pivotArea>
    </format>
    <format dxfId="17">
      <pivotArea dataOnly="0" labelOnly="1" fieldPosition="0">
        <references count="1">
          <reference field="0" count="1">
            <x v="15"/>
          </reference>
        </references>
      </pivotArea>
    </format>
    <format dxfId="16">
      <pivotArea collapsedLevelsAreSubtotals="1" fieldPosition="0">
        <references count="1">
          <reference field="0" count="2">
            <x v="17"/>
            <x v="18"/>
          </reference>
        </references>
      </pivotArea>
    </format>
    <format dxfId="15">
      <pivotArea dataOnly="0" labelOnly="1" fieldPosition="0">
        <references count="1">
          <reference field="0" count="2">
            <x v="17"/>
            <x v="18"/>
          </reference>
        </references>
      </pivotArea>
    </format>
    <format dxfId="14">
      <pivotArea collapsedLevelsAreSubtotals="1" fieldPosition="0">
        <references count="1">
          <reference field="0" count="1">
            <x v="14"/>
          </reference>
        </references>
      </pivotArea>
    </format>
    <format dxfId="13">
      <pivotArea dataOnly="0" labelOnly="1" fieldPosition="0">
        <references count="1">
          <reference field="0" count="1">
            <x v="14"/>
          </reference>
        </references>
      </pivotArea>
    </format>
  </formats>
  <pivotTableStyleInfo name="PivotStyleLight16" showRowHeaders="1" showColHeaders="1" showLastColumn="1"/>
  <extLst xmlns="http://schemas.openxmlformats.org/spreadsheetml/2006/main"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3" cacheId="7" applyNumberFormats="0" applyBorderFormats="0" applyFontFormats="0" applyPatternFormats="0" applyAlignmentFormats="0" applyWidthHeightFormats="1" outline="1" outlineData="1" createdVersion="6" updatedVersion="6" minRefreshableVersion="3" dataCaption="Values" useAutoFormatting="1" itemPrintTitles="1" indent="0" multipleFieldFilters="0">
  <location ref="E3:F11" colPageCount="1" rowPageCount="1" firstHeaderRow="1" firstDataRow="1" firstDataCol="1"/>
  <pivotFields>
    <pivotField axis="axisRow" showAll="0">
      <items>
        <item x="3"/>
        <item x="6"/>
        <item x="7"/>
        <item x="1"/>
        <item x="4"/>
        <item x="2"/>
        <item x="5"/>
        <item x="0" h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ataField="1"/>
  </pivotFields>
  <rowFields>
    <field x="0"/>
  </rowFields>
  <rowItems xmlns="http://schemas.openxmlformats.org/spreadsheetml/2006/main"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xmlns="http://schemas.openxmlformats.org/spreadsheetml/2006/main" count="1">
    <i/>
  </colItems>
  <dataFields count="1">
    <dataField name="Sum of Depn Charge for Year_x000a_" fld="31" baseField="0" baseItem="0" numFmtId="0"/>
  </dataFields>
  <formats xmlns="http://schemas.openxmlformats.org/spreadsheetml/2006/main" count="13">
    <format dxfId="12">
      <pivotArea dataOnly="0" labelOnly="1" outline="0" axis="axisValues" fieldPosition="0"/>
    </format>
    <format dxfId="11">
      <pivotArea field="0" type="button" dataOnly="0" labelOnly="1" outline="0" axis="axisRow" fieldPosition="0"/>
    </format>
    <format dxfId="10">
      <pivotArea dataOnly="0" labelOnly="1" outline="0" axis="axisValues" fieldPosition="0"/>
    </format>
    <format dxfId="9">
      <pivotArea field="0" type="button" dataOnly="0" labelOnly="1" outline="0" axis="axisRow" fieldPosition="0"/>
    </format>
    <format dxfId="8">
      <pivotArea dataOnly="0" labelOnly="1" outline="0" axis="axisValues" fieldPosition="0"/>
    </format>
    <format dxfId="7">
      <pivotArea collapsedLevelsAreSubtotals="1" fieldPosition="0">
        <references count="1">
          <reference field="0" count="1">
            <x v="1"/>
          </reference>
        </references>
      </pivotArea>
    </format>
    <format dxfId="6">
      <pivotArea dataOnly="0" labelOnly="1" fieldPosition="0">
        <references count="1">
          <reference field="0" count="1">
            <x v="1"/>
          </reference>
        </references>
      </pivotArea>
    </format>
    <format dxfId="5">
      <pivotArea collapsedLevelsAreSubtotals="1" fieldPosition="0">
        <references count="1">
          <reference field="0" count="1">
            <x v="0"/>
          </reference>
        </references>
      </pivotArea>
    </format>
    <format dxfId="4">
      <pivotArea dataOnly="0" labelOnly="1" fieldPosition="0">
        <references count="1">
          <reference field="0" count="1">
            <x v="0"/>
          </reference>
        </references>
      </pivotArea>
    </format>
    <format dxfId="3">
      <pivotArea collapsedLevelsAreSubtotals="1" fieldPosition="0">
        <references count="1">
          <reference field="0" count="1">
            <x v="3"/>
          </reference>
        </references>
      </pivotArea>
    </format>
    <format dxfId="2">
      <pivotArea dataOnly="0" labelOnly="1" fieldPosition="0">
        <references count="1">
          <reference field="0" count="1">
            <x v="3"/>
          </reference>
        </references>
      </pivotArea>
    </format>
    <format dxfId="1">
      <pivotArea collapsedLevelsAreSubtotals="1" fieldPosition="0">
        <references count="1">
          <reference field="0" count="1">
            <x v="5"/>
          </reference>
        </references>
      </pivotArea>
    </format>
    <format dxfId="0">
      <pivotArea dataOnly="0" labelOnly="1" fieldPosition="0">
        <references count="1">
          <reference field="0" count="1">
            <x v="5"/>
          </reference>
        </references>
      </pivotArea>
    </format>
  </formats>
  <pivotTableStyleInfo name="PivotStyleLight16" showRowHeaders="1" showColHeaders="1" showLastColumn="1"/>
  <extLst xmlns="http://schemas.openxmlformats.org/spreadsheetml/2006/main"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outline="1" outlineData="1" createdVersion="6" updatedVersion="6" minRefreshableVersion="3" dataCaption="Values" useAutoFormatting="1" itemPrintTitles="1" indent="0" multipleFieldFilters="0">
  <location ref="A3:G11" colPageCount="1" rowPageCount="1" firstHeaderRow="1" firstDataRow="2" firstDataCol="1"/>
  <pivotFields>
    <pivotField axis="axisCol" showAll="0">
      <items>
        <item x="3"/>
        <item x="6" h="1"/>
        <item x="7" h="1"/>
        <item x="1"/>
        <item x="4"/>
        <item x="2"/>
        <item x="5"/>
        <item x="0" h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>
        <item x="5"/>
        <item x="4"/>
        <item x="3"/>
        <item x="1"/>
        <item x="2"/>
        <item x="6"/>
        <item x="0" h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ataField="1"/>
  </pivotFields>
  <rowFields>
    <field x="12"/>
  </rowFields>
  <rowItems xmlns="http://schemas.openxmlformats.org/spreadsheetml/2006/main" count="7">
    <i>
      <x/>
    </i>
    <i>
      <x v="1"/>
    </i>
    <i>
      <x v="2"/>
    </i>
    <i>
      <x v="3"/>
    </i>
    <i>
      <x v="4"/>
    </i>
    <i>
      <x v="5"/>
    </i>
    <i t="grand">
      <x/>
    </i>
  </rowItems>
  <colFields>
    <field x="0"/>
  </colFields>
  <colItems xmlns="http://schemas.openxmlformats.org/spreadsheetml/2006/main" count="6">
    <i>
      <x/>
    </i>
    <i>
      <x v="3"/>
    </i>
    <i>
      <x v="4"/>
    </i>
    <i>
      <x v="5"/>
    </i>
    <i>
      <x v="6"/>
    </i>
    <i t="grand">
      <x/>
    </i>
  </colItems>
  <dataFields count="1">
    <dataField name="Sum of Closing Cost 31/03/21" fld="32" baseField="0" baseItem="0" numFmtId="0"/>
  </dataFields>
  <pivotTableStyleInfo name="PivotStyleLight16" showRowHeaders="1" showColHeaders="1" showLastColumn="1"/>
  <extLst xmlns="http://schemas.openxmlformats.org/spreadsheetml/2006/main"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ivotTable" Target="/xl/pivotTables/pivotTable1.xml" /><Relationship Id="rId2" Type="http://schemas.openxmlformats.org/officeDocument/2006/relationships/pivotTable" Target="/xl/pivotTables/pivotTable2.xml" 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comments" Target="/xl/comments1.xml" /><Relationship Id="rId2" Type="http://schemas.openxmlformats.org/officeDocument/2006/relationships/vmlDrawing" Target="/xl/drawings/vmlDrawing1.vml" /><Relationship Id="rId1" Type="http://schemas.openxmlformats.org/officeDocument/2006/relationships/pivotTable" Target="/xl/pivotTables/pivotTable3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G46"/>
  <sheetViews>
    <sheetView showGridLines="0" zoomScale="90" view="normal" tabSelected="1" workbookViewId="0">
      <selection pane="topLeft" activeCell="A1" sqref="A1"/>
    </sheetView>
  </sheetViews>
  <sheetFormatPr defaultRowHeight="15"/>
  <cols>
    <col min="1" max="1" width="9.140625" customWidth="1"/>
    <col min="2" max="2" width="15.140625" style="47" bestFit="1" customWidth="1"/>
    <col min="3" max="3" width="15.140625" style="5" customWidth="1"/>
    <col min="4" max="4" width="47.27734375" style="5" customWidth="1"/>
    <col min="5" max="5" width="18.5703125" style="53" customWidth="1"/>
    <col min="6" max="6" width="10.140625" style="5" customWidth="1"/>
    <col min="7" max="7" width="19.27734375" customWidth="1"/>
  </cols>
  <sheetData>
    <row r="1" spans="2:7" ht="15.75" thickBot="1">
      <c r="B1" s="63"/>
      <c r="C1" s="47"/>
      <c r="D1" s="47"/>
      <c r="E1" s="35"/>
      <c r="F1" s="35"/>
      <c r="G1" s="34"/>
    </row>
    <row r="2" spans="2:7" ht="19.5" thickBot="1">
      <c r="B2" s="56" t="s">
        <v>112</v>
      </c>
      <c r="C2" s="48"/>
      <c r="D2" s="68"/>
      <c r="E2" s="35"/>
      <c r="F2" s="54"/>
      <c r="G2" s="35"/>
    </row>
    <row r="3" spans="2:7" ht="15.75" thickBot="1">
      <c r="B3" s="45" t="s">
        <v>16</v>
      </c>
      <c r="C3" s="49" t="s">
        <v>34</v>
      </c>
      <c r="D3" s="52" t="s">
        <v>0</v>
      </c>
      <c r="E3" s="52" t="s">
        <v>1</v>
      </c>
      <c r="F3" s="52" t="s">
        <v>2</v>
      </c>
      <c r="G3" s="42" t="s">
        <v>3</v>
      </c>
    </row>
    <row r="4" spans="2:7" s="39" customFormat="1" ht="16.5" customHeight="1" thickBot="1">
      <c r="B4" s="57" t="s">
        <v>107</v>
      </c>
      <c r="C4" s="46"/>
      <c r="D4" s="46"/>
      <c r="E4" s="40"/>
      <c r="F4" s="55"/>
      <c r="G4" s="43"/>
    </row>
    <row r="5" spans="2:7" s="10" customFormat="1" customHeight="1">
      <c r="B5" s="58" t="s">
        <v>51</v>
      </c>
      <c r="C5" s="35"/>
      <c r="D5" s="35" t="s">
        <v>143</v>
      </c>
      <c r="E5" s="35" t="s">
        <v>4</v>
      </c>
      <c r="F5" s="54" t="s">
        <v>137</v>
      </c>
      <c r="G5" s="64"/>
    </row>
    <row r="6" spans="2:7" s="10" customFormat="1" customHeight="1">
      <c r="B6" s="58" t="s">
        <v>96</v>
      </c>
      <c r="C6" s="35"/>
      <c r="D6" s="35" t="s">
        <v>144</v>
      </c>
      <c r="E6" s="35" t="s">
        <v>4</v>
      </c>
      <c r="F6" s="54" t="s">
        <v>137</v>
      </c>
      <c r="G6" s="64"/>
    </row>
    <row r="7" spans="2:7" s="10" customFormat="1" customHeight="1">
      <c r="B7" s="58" t="s">
        <v>89</v>
      </c>
      <c r="C7" s="35" t="s">
        <v>102</v>
      </c>
      <c r="D7" s="35" t="s">
        <v>145</v>
      </c>
      <c r="E7" s="35" t="s">
        <v>4</v>
      </c>
      <c r="F7" s="54" t="s">
        <v>137</v>
      </c>
      <c r="G7" s="64" t="s">
        <v>153</v>
      </c>
    </row>
    <row r="8" spans="2:7" s="10" customFormat="1" customHeight="1">
      <c r="B8" s="58" t="s">
        <v>62</v>
      </c>
      <c r="C8" s="35" t="s">
        <v>82</v>
      </c>
      <c r="D8" s="35" t="s">
        <v>147</v>
      </c>
      <c r="E8" s="35" t="s">
        <v>4</v>
      </c>
      <c r="F8" s="54" t="s">
        <v>137</v>
      </c>
      <c r="G8" s="64" t="s">
        <v>151</v>
      </c>
    </row>
    <row r="9" spans="2:7" s="10" customFormat="1" customHeight="1">
      <c r="B9" s="58" t="s">
        <v>94</v>
      </c>
      <c r="C9" s="35" t="s">
        <v>82</v>
      </c>
      <c r="D9" s="33" t="s">
        <v>148</v>
      </c>
      <c r="E9" s="35" t="s">
        <v>4</v>
      </c>
      <c r="F9" s="54" t="s">
        <v>137</v>
      </c>
      <c r="G9" s="64" t="s">
        <v>151</v>
      </c>
    </row>
    <row r="10" spans="2:7" s="10" customFormat="1" customHeight="1">
      <c r="B10" s="58" t="s">
        <v>64</v>
      </c>
      <c r="C10" s="35" t="s">
        <v>84</v>
      </c>
      <c r="D10" s="35" t="s">
        <v>76</v>
      </c>
      <c r="E10" s="35" t="s">
        <v>4</v>
      </c>
      <c r="F10" s="54" t="s">
        <v>137</v>
      </c>
      <c r="G10" s="64" t="s">
        <v>152</v>
      </c>
    </row>
    <row r="11" spans="2:7" s="10" customFormat="1" customHeight="1">
      <c r="B11" s="58" t="s">
        <v>95</v>
      </c>
      <c r="C11" s="35" t="s">
        <v>84</v>
      </c>
      <c r="D11" s="33" t="s">
        <v>101</v>
      </c>
      <c r="E11" s="35" t="s">
        <v>4</v>
      </c>
      <c r="F11" s="54" t="s">
        <v>137</v>
      </c>
      <c r="G11" s="64" t="s">
        <v>152</v>
      </c>
    </row>
    <row r="12" spans="2:7" s="10" customFormat="1" customHeight="1">
      <c r="B12" s="58" t="s">
        <v>52</v>
      </c>
      <c r="C12" s="35" t="s">
        <v>77</v>
      </c>
      <c r="D12" s="35" t="s">
        <v>65</v>
      </c>
      <c r="E12" s="35" t="s">
        <v>4</v>
      </c>
      <c r="F12" s="54" t="s">
        <v>137</v>
      </c>
      <c r="G12" s="64" t="s">
        <v>155</v>
      </c>
    </row>
    <row r="13" spans="2:7" s="10" customFormat="1" customHeight="1">
      <c r="B13" s="58" t="s">
        <v>53</v>
      </c>
      <c r="C13" s="35" t="s">
        <v>77</v>
      </c>
      <c r="D13" s="35" t="s">
        <v>66</v>
      </c>
      <c r="E13" s="35" t="s">
        <v>4</v>
      </c>
      <c r="F13" s="54" t="s">
        <v>137</v>
      </c>
      <c r="G13" s="64" t="s">
        <v>155</v>
      </c>
    </row>
    <row r="14" spans="2:7" s="10" customFormat="1" customHeight="1">
      <c r="B14" s="58" t="s">
        <v>54</v>
      </c>
      <c r="C14" s="35" t="s">
        <v>78</v>
      </c>
      <c r="D14" s="35" t="s">
        <v>67</v>
      </c>
      <c r="E14" s="35" t="s">
        <v>4</v>
      </c>
      <c r="F14" s="54" t="s">
        <v>137</v>
      </c>
      <c r="G14" s="64" t="s">
        <v>155</v>
      </c>
    </row>
    <row r="15" spans="2:7" s="10" customFormat="1" customHeight="1">
      <c r="B15" s="58" t="s">
        <v>55</v>
      </c>
      <c r="C15" s="35" t="s">
        <v>78</v>
      </c>
      <c r="D15" s="35" t="s">
        <v>68</v>
      </c>
      <c r="E15" s="35" t="s">
        <v>4</v>
      </c>
      <c r="F15" s="54" t="s">
        <v>137</v>
      </c>
      <c r="G15" s="64" t="s">
        <v>155</v>
      </c>
    </row>
    <row r="16" spans="2:7" s="10" customFormat="1" customHeight="1">
      <c r="B16" s="58" t="s">
        <v>56</v>
      </c>
      <c r="C16" s="35" t="s">
        <v>79</v>
      </c>
      <c r="D16" s="35" t="s">
        <v>69</v>
      </c>
      <c r="E16" s="35" t="s">
        <v>4</v>
      </c>
      <c r="F16" s="54" t="s">
        <v>137</v>
      </c>
      <c r="G16" s="64" t="s">
        <v>155</v>
      </c>
    </row>
    <row r="17" spans="2:7" s="10" customFormat="1" customHeight="1">
      <c r="B17" s="58" t="s">
        <v>57</v>
      </c>
      <c r="C17" s="35" t="s">
        <v>79</v>
      </c>
      <c r="D17" s="35" t="s">
        <v>70</v>
      </c>
      <c r="E17" s="35" t="s">
        <v>4</v>
      </c>
      <c r="F17" s="54" t="s">
        <v>137</v>
      </c>
      <c r="G17" s="64" t="s">
        <v>155</v>
      </c>
    </row>
    <row r="18" spans="2:7" s="10" customFormat="1" customHeight="1">
      <c r="B18" s="58" t="s">
        <v>58</v>
      </c>
      <c r="C18" s="35" t="s">
        <v>80</v>
      </c>
      <c r="D18" s="35" t="s">
        <v>71</v>
      </c>
      <c r="E18" s="35" t="s">
        <v>4</v>
      </c>
      <c r="F18" s="54" t="s">
        <v>137</v>
      </c>
      <c r="G18" s="64" t="s">
        <v>155</v>
      </c>
    </row>
    <row r="19" spans="2:7" s="10" customFormat="1" customHeight="1">
      <c r="B19" s="58" t="s">
        <v>59</v>
      </c>
      <c r="C19" s="35" t="s">
        <v>80</v>
      </c>
      <c r="D19" s="35" t="s">
        <v>72</v>
      </c>
      <c r="E19" s="35" t="s">
        <v>4</v>
      </c>
      <c r="F19" s="54" t="s">
        <v>137</v>
      </c>
      <c r="G19" s="64" t="s">
        <v>155</v>
      </c>
    </row>
    <row r="20" spans="2:7" s="10" customFormat="1" customHeight="1">
      <c r="B20" s="58" t="s">
        <v>60</v>
      </c>
      <c r="C20" s="35" t="s">
        <v>81</v>
      </c>
      <c r="D20" s="35" t="s">
        <v>73</v>
      </c>
      <c r="E20" s="35" t="s">
        <v>4</v>
      </c>
      <c r="F20" s="54" t="s">
        <v>137</v>
      </c>
      <c r="G20" s="64" t="s">
        <v>155</v>
      </c>
    </row>
    <row r="21" spans="2:7" s="10" customFormat="1" customHeight="1">
      <c r="B21" s="58" t="s">
        <v>61</v>
      </c>
      <c r="C21" s="35" t="s">
        <v>81</v>
      </c>
      <c r="D21" s="35" t="s">
        <v>74</v>
      </c>
      <c r="E21" s="35" t="s">
        <v>4</v>
      </c>
      <c r="F21" s="54" t="s">
        <v>137</v>
      </c>
      <c r="G21" s="64" t="s">
        <v>155</v>
      </c>
    </row>
    <row r="22" spans="2:7" s="10" customFormat="1" customHeight="1">
      <c r="B22" s="58" t="s">
        <v>63</v>
      </c>
      <c r="C22" s="35" t="s">
        <v>83</v>
      </c>
      <c r="D22" s="35" t="s">
        <v>75</v>
      </c>
      <c r="E22" s="35" t="s">
        <v>4</v>
      </c>
      <c r="F22" s="54" t="s">
        <v>137</v>
      </c>
      <c r="G22" s="64" t="s">
        <v>156</v>
      </c>
    </row>
    <row r="23" spans="2:7" s="10" customFormat="1" customHeight="1">
      <c r="B23" s="58" t="s">
        <v>90</v>
      </c>
      <c r="C23" s="35" t="s">
        <v>103</v>
      </c>
      <c r="D23" s="33" t="s">
        <v>97</v>
      </c>
      <c r="E23" s="35" t="s">
        <v>4</v>
      </c>
      <c r="F23" s="54" t="s">
        <v>137</v>
      </c>
      <c r="G23" s="64" t="s">
        <v>153</v>
      </c>
    </row>
    <row r="24" spans="2:7" s="10" customFormat="1" customHeight="1">
      <c r="B24" s="58" t="s">
        <v>91</v>
      </c>
      <c r="C24" s="35" t="s">
        <v>104</v>
      </c>
      <c r="D24" s="33" t="s">
        <v>98</v>
      </c>
      <c r="E24" s="35" t="s">
        <v>4</v>
      </c>
      <c r="F24" s="54" t="s">
        <v>137</v>
      </c>
      <c r="G24" s="64" t="s">
        <v>153</v>
      </c>
    </row>
    <row r="25" spans="2:7" s="10" customFormat="1" customHeight="1">
      <c r="B25" s="58" t="s">
        <v>92</v>
      </c>
      <c r="C25" s="35" t="s">
        <v>105</v>
      </c>
      <c r="D25" s="33" t="s">
        <v>99</v>
      </c>
      <c r="E25" s="35" t="s">
        <v>4</v>
      </c>
      <c r="F25" s="54" t="s">
        <v>137</v>
      </c>
      <c r="G25" s="64" t="s">
        <v>153</v>
      </c>
    </row>
    <row r="26" spans="2:7" s="10" customFormat="1" customHeight="1">
      <c r="B26" s="58" t="s">
        <v>93</v>
      </c>
      <c r="C26" s="35" t="s">
        <v>106</v>
      </c>
      <c r="D26" s="33" t="s">
        <v>100</v>
      </c>
      <c r="E26" s="35" t="s">
        <v>4</v>
      </c>
      <c r="F26" s="54" t="s">
        <v>137</v>
      </c>
      <c r="G26" s="64" t="s">
        <v>153</v>
      </c>
    </row>
    <row r="27" spans="2:7" customHeight="1">
      <c r="B27" s="58" t="s">
        <v>115</v>
      </c>
      <c r="C27" s="35" t="s">
        <v>117</v>
      </c>
      <c r="D27" s="35" t="s">
        <v>116</v>
      </c>
      <c r="E27" s="35" t="s">
        <v>4</v>
      </c>
      <c r="F27" s="54" t="s">
        <v>137</v>
      </c>
      <c r="G27" s="64"/>
    </row>
    <row r="28" spans="2:7" customHeight="1">
      <c r="B28" s="58" t="s">
        <v>118</v>
      </c>
      <c r="C28" s="35"/>
      <c r="D28" s="35" t="s">
        <v>119</v>
      </c>
      <c r="E28" s="35" t="s">
        <v>4</v>
      </c>
      <c r="F28" s="54" t="s">
        <v>137</v>
      </c>
      <c r="G28" s="64" t="s">
        <v>151</v>
      </c>
    </row>
    <row r="29" spans="2:7" s="3" customFormat="1" customHeight="1">
      <c r="B29" s="59" t="s">
        <v>122</v>
      </c>
      <c r="C29" s="35"/>
      <c r="D29" s="50" t="s">
        <v>124</v>
      </c>
      <c r="E29" s="35" t="s">
        <v>4</v>
      </c>
      <c r="F29" s="54" t="s">
        <v>137</v>
      </c>
      <c r="G29" s="64" t="s">
        <v>151</v>
      </c>
    </row>
    <row r="30" spans="2:7" s="3" customFormat="1" customHeight="1">
      <c r="B30" s="60" t="s">
        <v>121</v>
      </c>
      <c r="C30" s="35"/>
      <c r="D30" s="50" t="s">
        <v>123</v>
      </c>
      <c r="E30" s="35" t="s">
        <v>4</v>
      </c>
      <c r="F30" s="54" t="s">
        <v>137</v>
      </c>
      <c r="G30" s="64"/>
    </row>
    <row r="31" spans="2:7" customHeight="1">
      <c r="B31" s="58" t="s">
        <v>126</v>
      </c>
      <c r="C31" s="35"/>
      <c r="D31" s="32" t="s">
        <v>128</v>
      </c>
      <c r="E31" s="35" t="s">
        <v>4</v>
      </c>
      <c r="F31" s="54" t="s">
        <v>137</v>
      </c>
      <c r="G31" s="64" t="s">
        <v>150</v>
      </c>
    </row>
    <row r="32" spans="2:7" customHeight="1">
      <c r="B32" s="58" t="s">
        <v>127</v>
      </c>
      <c r="C32" s="35"/>
      <c r="D32" s="32" t="s">
        <v>129</v>
      </c>
      <c r="E32" s="35" t="s">
        <v>4</v>
      </c>
      <c r="F32" s="54" t="s">
        <v>137</v>
      </c>
      <c r="G32" s="64" t="s">
        <v>150</v>
      </c>
    </row>
    <row r="33" spans="2:7" customHeight="1">
      <c r="B33" s="58" t="s">
        <v>131</v>
      </c>
      <c r="C33" s="35"/>
      <c r="D33" s="32" t="s">
        <v>132</v>
      </c>
      <c r="E33" s="35" t="s">
        <v>4</v>
      </c>
      <c r="F33" s="54" t="s">
        <v>137</v>
      </c>
      <c r="G33" s="64" t="s">
        <v>156</v>
      </c>
    </row>
    <row r="34" spans="2:7" customHeight="1">
      <c r="B34" s="58" t="s">
        <v>133</v>
      </c>
      <c r="C34" s="35"/>
      <c r="D34" s="35" t="s">
        <v>134</v>
      </c>
      <c r="E34" s="35" t="s">
        <v>4</v>
      </c>
      <c r="F34" s="54" t="s">
        <v>137</v>
      </c>
      <c r="G34" s="64"/>
    </row>
    <row r="35" spans="2:7" ht="15.75" thickBot="1">
      <c r="B35" s="58" t="s">
        <v>136</v>
      </c>
      <c r="C35" s="35"/>
      <c r="D35" s="35" t="s">
        <v>146</v>
      </c>
      <c r="E35" s="35" t="s">
        <v>4</v>
      </c>
      <c r="F35" s="54" t="s">
        <v>137</v>
      </c>
      <c r="G35" s="64" t="s">
        <v>154</v>
      </c>
    </row>
    <row r="36" spans="2:7" s="39" customFormat="1" ht="16.5" customHeight="1" thickBot="1">
      <c r="B36" s="57" t="s">
        <v>180</v>
      </c>
      <c r="C36" s="46"/>
      <c r="D36" s="46"/>
      <c r="E36" s="41"/>
      <c r="F36" s="55"/>
      <c r="G36" s="65"/>
    </row>
    <row r="37" spans="2:7" customHeight="1">
      <c r="B37" s="58" t="s">
        <v>18</v>
      </c>
      <c r="C37" s="35" t="s">
        <v>35</v>
      </c>
      <c r="D37" s="35" t="s">
        <v>19</v>
      </c>
      <c r="E37" s="35" t="s">
        <v>5</v>
      </c>
      <c r="F37" s="54" t="s">
        <v>8</v>
      </c>
      <c r="G37" s="64"/>
    </row>
    <row r="38" spans="2:7" customHeight="1">
      <c r="B38" s="58" t="s">
        <v>20</v>
      </c>
      <c r="C38" s="35" t="s">
        <v>36</v>
      </c>
      <c r="D38" s="35" t="s">
        <v>21</v>
      </c>
      <c r="E38" s="35" t="s">
        <v>5</v>
      </c>
      <c r="F38" s="54" t="s">
        <v>8</v>
      </c>
      <c r="G38" s="64"/>
    </row>
    <row r="39" spans="2:7" customHeight="1">
      <c r="B39" s="58" t="s">
        <v>22</v>
      </c>
      <c r="C39" s="35" t="s">
        <v>37</v>
      </c>
      <c r="D39" s="35" t="s">
        <v>23</v>
      </c>
      <c r="E39" s="35" t="s">
        <v>5</v>
      </c>
      <c r="F39" s="54" t="s">
        <v>8</v>
      </c>
      <c r="G39" s="64"/>
    </row>
    <row r="40" spans="2:7" customHeight="1">
      <c r="B40" s="58" t="s">
        <v>24</v>
      </c>
      <c r="C40" s="35" t="s">
        <v>38</v>
      </c>
      <c r="D40" s="35" t="s">
        <v>25</v>
      </c>
      <c r="E40" s="35" t="s">
        <v>5</v>
      </c>
      <c r="F40" s="54" t="s">
        <v>8</v>
      </c>
      <c r="G40" s="64"/>
    </row>
    <row r="41" spans="1:7" customFormat="1" customHeight="1">
      <c r="A41"/>
      <c r="B41" s="58" t="s">
        <v>26</v>
      </c>
      <c r="C41" s="35" t="s">
        <v>39</v>
      </c>
      <c r="D41" s="35" t="s">
        <v>27</v>
      </c>
      <c r="E41" s="35" t="s">
        <v>5</v>
      </c>
      <c r="F41" s="54" t="s">
        <v>8</v>
      </c>
      <c r="G41" s="64"/>
    </row>
    <row r="42" spans="2:7" customHeight="1">
      <c r="B42" s="58" t="s">
        <v>28</v>
      </c>
      <c r="C42" s="35" t="s">
        <v>40</v>
      </c>
      <c r="D42" s="35" t="s">
        <v>29</v>
      </c>
      <c r="E42" s="35" t="s">
        <v>5</v>
      </c>
      <c r="F42" s="54" t="s">
        <v>8</v>
      </c>
      <c r="G42" s="64"/>
    </row>
    <row r="43" spans="2:7" s="17" customFormat="1">
      <c r="B43" s="61" t="s">
        <v>30</v>
      </c>
      <c r="C43" s="36" t="s">
        <v>41</v>
      </c>
      <c r="D43" s="36" t="s">
        <v>31</v>
      </c>
      <c r="E43" s="37" t="s">
        <v>5</v>
      </c>
      <c r="F43" s="54" t="s">
        <v>8</v>
      </c>
      <c r="G43" s="66"/>
    </row>
    <row r="44" spans="2:7" customHeight="1" thickBot="1">
      <c r="B44" s="61" t="s">
        <v>32</v>
      </c>
      <c r="C44" s="50"/>
      <c r="D44" s="38" t="s">
        <v>33</v>
      </c>
      <c r="E44" s="35" t="s">
        <v>5</v>
      </c>
      <c r="F44" s="54" t="s">
        <v>8</v>
      </c>
      <c r="G44" s="64"/>
    </row>
    <row r="45" spans="2:7" s="39" customFormat="1" ht="16.5" customHeight="1" thickBot="1">
      <c r="B45" s="57" t="s">
        <v>108</v>
      </c>
      <c r="C45" s="46"/>
      <c r="D45" s="46"/>
      <c r="E45" s="41"/>
      <c r="F45" s="55"/>
      <c r="G45" s="65"/>
    </row>
    <row r="46" spans="1:7" customFormat="1" customHeight="1" thickBot="1">
      <c r="A46"/>
      <c r="B46" s="62"/>
      <c r="C46" s="51"/>
      <c r="D46" s="69" t="s">
        <v>109</v>
      </c>
      <c r="E46" s="70" t="s">
        <v>5</v>
      </c>
      <c r="F46" s="44" t="s">
        <v>110</v>
      </c>
      <c r="G46" s="67"/>
    </row>
  </sheetData>
  <pageMargins left="0.7" right="0.7" top="0.75" bottom="0.75" header="0.3" footer="0.3"/>
  <pageSetup paperSize="9" orientation="portrait"/>
  <headerFooter scaleWithDoc="1" alignWithMargins="0" differentFirst="0" differentOddEven="0"/>
  <ignoredErrors>
    <ignoredError sqref="B6:B44" numberStoredAsText="1"/>
  </ignoredErrors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3:H29"/>
  <sheetViews>
    <sheetView view="normal" workbookViewId="0">
      <selection pane="topLeft" activeCell="F9" sqref="F9"/>
    </sheetView>
  </sheetViews>
  <sheetFormatPr defaultRowHeight="15"/>
  <cols>
    <col min="1" max="1" width="15.41796875" bestFit="1" customWidth="1"/>
    <col min="2" max="2" width="19.140625" style="1" bestFit="1" customWidth="1"/>
    <col min="5" max="5" width="15.41796875" bestFit="1" customWidth="1"/>
    <col min="6" max="6" width="19.140625" style="1" bestFit="1" customWidth="1"/>
    <col min="7" max="7" width="2.27734375" customWidth="1"/>
    <col min="8" max="8" width="23.27734375" customWidth="1"/>
  </cols>
  <sheetData>
    <row r="3" spans="1:6" ht="45">
      <c r="A3" s="4" t="s">
        <v>12</v>
      </c>
      <c r="B3" s="12" t="s">
        <v>139</v>
      </c>
      <c r="E3" s="14" t="s">
        <v>12</v>
      </c>
      <c r="F3" s="15" t="s">
        <v>139</v>
      </c>
    </row>
    <row r="4" spans="1:8">
      <c r="A4" s="5" t="s">
        <v>50</v>
      </c>
      <c r="E4" s="9" t="s">
        <v>7</v>
      </c>
      <c r="F4" s="6">
        <v>-23300.689656287228</v>
      </c>
      <c r="G4" s="13"/>
      <c r="H4" s="13" t="s">
        <v>141</v>
      </c>
    </row>
    <row r="5" spans="1:8">
      <c r="A5" s="9" t="s">
        <v>45</v>
      </c>
      <c r="B5" s="6">
        <v>-7252.6166666666668</v>
      </c>
      <c r="E5" s="8" t="s">
        <v>9</v>
      </c>
      <c r="F5" s="7">
        <v>-66041.014166666675</v>
      </c>
      <c r="G5" s="11"/>
      <c r="H5" s="11" t="s">
        <v>14</v>
      </c>
    </row>
    <row r="6" spans="1:6">
      <c r="A6" s="9" t="s">
        <v>130</v>
      </c>
      <c r="B6" s="6">
        <v>-2673.6545454545453</v>
      </c>
      <c r="E6" s="5" t="s">
        <v>114</v>
      </c>
      <c r="F6" s="1">
        <v>0</v>
      </c>
    </row>
    <row r="7" spans="1:8">
      <c r="A7" s="9" t="s">
        <v>120</v>
      </c>
      <c r="B7" s="6">
        <v>-11923.076923076924</v>
      </c>
      <c r="E7" s="9" t="s">
        <v>137</v>
      </c>
      <c r="F7" s="6">
        <v>-149209.05610478291</v>
      </c>
      <c r="G7" s="13"/>
      <c r="H7" s="13" t="s">
        <v>15</v>
      </c>
    </row>
    <row r="8" spans="1:5">
      <c r="A8" s="9" t="s">
        <v>85</v>
      </c>
      <c r="B8" s="6">
        <v>-2056.7617647058823</v>
      </c>
      <c r="E8" s="5" t="s">
        <v>8</v>
      </c>
    </row>
    <row r="9" spans="1:8">
      <c r="A9" s="9" t="s">
        <v>42</v>
      </c>
      <c r="B9" s="6">
        <v>-1796</v>
      </c>
      <c r="E9" s="9" t="s">
        <v>113</v>
      </c>
      <c r="F9" s="6">
        <v>-39732.253999999994</v>
      </c>
      <c r="G9" s="13"/>
      <c r="H9" s="13" t="s">
        <v>142</v>
      </c>
    </row>
    <row r="10" spans="1:5">
      <c r="A10" s="5" t="s">
        <v>49</v>
      </c>
      <c r="E10" s="5" t="s">
        <v>110</v>
      </c>
    </row>
    <row r="11" spans="1:6">
      <c r="A11" s="9" t="s">
        <v>135</v>
      </c>
      <c r="B11" s="6">
        <v>-4780.8718367346937</v>
      </c>
      <c r="E11" s="5" t="s">
        <v>11</v>
      </c>
      <c r="F11" s="1">
        <v>-278283.01392773684</v>
      </c>
    </row>
    <row r="12" spans="1:2">
      <c r="A12" s="9" t="s">
        <v>86</v>
      </c>
      <c r="B12" s="6">
        <v>-12928.751803751802</v>
      </c>
    </row>
    <row r="13" spans="1:2">
      <c r="A13" s="9" t="s">
        <v>17</v>
      </c>
      <c r="B13" s="6">
        <v>-31106.674833333331</v>
      </c>
    </row>
    <row r="14" spans="1:2">
      <c r="A14" s="9" t="s">
        <v>43</v>
      </c>
      <c r="B14" s="6">
        <v>-7211.5966663882355</v>
      </c>
    </row>
    <row r="15" spans="1:2">
      <c r="A15" s="9" t="s">
        <v>46</v>
      </c>
      <c r="B15" s="6">
        <v>-328.01777777777778</v>
      </c>
    </row>
    <row r="16" spans="1:2">
      <c r="A16" s="9" t="s">
        <v>44</v>
      </c>
      <c r="B16" s="6">
        <v>-10604.470666666664</v>
      </c>
    </row>
    <row r="17" spans="1:2">
      <c r="A17" s="9" t="s">
        <v>47</v>
      </c>
      <c r="B17" s="6">
        <v>-8625.5791666666664</v>
      </c>
    </row>
    <row r="18" spans="1:2">
      <c r="A18" s="8" t="s">
        <v>138</v>
      </c>
      <c r="B18" s="7">
        <v>-66041.01416666666</v>
      </c>
    </row>
    <row r="19" spans="1:2">
      <c r="A19" s="9" t="s">
        <v>48</v>
      </c>
      <c r="B19" s="6">
        <v>-100548.93456747405</v>
      </c>
    </row>
    <row r="20" spans="1:1">
      <c r="A20" s="5" t="s">
        <v>125</v>
      </c>
    </row>
    <row r="21" spans="1:2">
      <c r="A21" s="9" t="s">
        <v>87</v>
      </c>
      <c r="B21" s="6">
        <v>-1949.1525423728813</v>
      </c>
    </row>
    <row r="22" spans="1:2">
      <c r="A22" s="9" t="s">
        <v>88</v>
      </c>
      <c r="B22" s="6">
        <v>-8455.84</v>
      </c>
    </row>
    <row r="23" spans="1:2">
      <c r="A23" s="5" t="s">
        <v>11</v>
      </c>
      <c r="B23" s="1">
        <v>-278283.01392773679</v>
      </c>
    </row>
    <row r="26" spans="1:2">
      <c r="A26" s="13" t="s">
        <v>140</v>
      </c>
      <c r="B26" s="6">
        <f>GETPIVOTDATA("Depn Charge for Year
",$A$3,"Cost Centre","CYPRW")+GETPIVOTDATA("Depn Charge for Year
",$A$3,"Cost Centre","CYRQY")+GETPIVOTDATA("Depn Charge for Year
",$A$3,"Cost Centre","EDCAR")+GETPIVOTDATA("Depn Charge for Year
",$A$3,"Cost Centre","EPEPG")+GETPIVOTDATA("Depn Charge for Year
",$A$3,"Cost Centre","FDFLD")+GETPIVOTDATA("Depn Charge for Year
",$A$3,"Cost Centre","HSCAC")+GETPIVOTDATA("Depn Charge for Year
",$A$3,"Cost Centre","PCGEN")+GETPIVOTDATA("Depn Charge for Year
",$A$3,"Cost Centre","RGGEN")+GETPIVOTDATA("Depn Charge for Year
",$A$3,"Cost Centre","SLDRY")+GETPIVOTDATA("Depn Charge for Year
",$A$3,"Cost Centre","SLGEN")+GETPIVOTDATA("Depn Charge for Year
",$A$3,"Cost Centre","SLHDN")+GETPIVOTDATA("Depn Charge for Year
",$A$3,"Cost Centre","SMCUT")+GETPIVOTDATA("Depn Charge for Year
",$A$3,"Cost Centre","SMFAC")+GETPIVOTDATA("Depn Charge for Year
",$A$3,"Cost Centre","UOMLP")+GETPIVOTDATA("Depn Charge for Year
",$A$3,"Cost Centre","WCFRD")</f>
        <v>-212241.9997610701</v>
      </c>
    </row>
    <row r="27" spans="1:2">
      <c r="A27" s="11" t="s">
        <v>13</v>
      </c>
      <c r="B27" s="7">
        <f>GETPIVOTDATA("Depn Charge for Year
",$A$3,"Cost Centre","SMCUT - AMORT")</f>
        <v>-66041.01416666666</v>
      </c>
    </row>
    <row r="28" spans="2:2" ht="15.75" thickBot="1">
      <c r="B28" s="2">
        <f>SUM(B26:B27)</f>
        <v>-278283.01392773679</v>
      </c>
    </row>
    <row r="29" ht="15.75" thickTop="1"/>
  </sheetData>
  <pageMargins left="0.7" right="0.7" top="0.75" bottom="0.75" header="0.3" footer="0.3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3:O32"/>
  <sheetViews>
    <sheetView view="normal" workbookViewId="0">
      <selection pane="topLeft" activeCell="C5" sqref="C5:C9"/>
    </sheetView>
  </sheetViews>
  <sheetFormatPr defaultRowHeight="15"/>
  <cols>
    <col min="1" max="1" width="27" bestFit="1" customWidth="1"/>
    <col min="2" max="2" width="16.41796875" style="1" bestFit="1" customWidth="1"/>
    <col min="3" max="3" width="13.27734375" style="1" bestFit="1" customWidth="1"/>
    <col min="4" max="4" width="11.5703125" style="1" bestFit="1" customWidth="1"/>
    <col min="5" max="5" width="13.27734375" style="1" bestFit="1" customWidth="1"/>
    <col min="6" max="6" width="11.5703125" style="1" bestFit="1" customWidth="1"/>
    <col min="7" max="7" width="14.27734375" style="1" bestFit="1" customWidth="1"/>
    <col min="8" max="8" width="11.5703125" style="1" bestFit="1" customWidth="1"/>
    <col min="9" max="9" width="26.84765625" style="1" bestFit="1" customWidth="1"/>
    <col min="10" max="10" width="12" style="1" bestFit="1" customWidth="1"/>
    <col min="11" max="11" width="11.41796875" customWidth="1"/>
    <col min="12" max="12" width="13" customWidth="1"/>
    <col min="13" max="13" width="11" customWidth="1"/>
    <col min="14" max="14" width="12" customWidth="1"/>
  </cols>
  <sheetData>
    <row r="3" spans="1:9">
      <c r="A3" s="4" t="s">
        <v>161</v>
      </c>
      <c r="B3" s="18" t="s">
        <v>162</v>
      </c>
      <c r="H3"/>
      <c r="I3"/>
    </row>
    <row r="4" spans="1:9">
      <c r="A4" s="4" t="s">
        <v>12</v>
      </c>
      <c r="B4" s="1" t="s">
        <v>7</v>
      </c>
      <c r="C4" s="1" t="s">
        <v>137</v>
      </c>
      <c r="D4" s="1" t="s">
        <v>8</v>
      </c>
      <c r="E4" s="1" t="s">
        <v>113</v>
      </c>
      <c r="F4" s="1" t="s">
        <v>110</v>
      </c>
      <c r="G4" s="1" t="s">
        <v>11</v>
      </c>
      <c r="H4"/>
      <c r="I4"/>
    </row>
    <row r="5" spans="1:9">
      <c r="A5" s="5" t="s">
        <v>160</v>
      </c>
      <c r="C5" s="1">
        <v>126250</v>
      </c>
      <c r="G5" s="1">
        <v>126250</v>
      </c>
      <c r="H5"/>
      <c r="I5"/>
    </row>
    <row r="6" spans="1:9">
      <c r="A6" s="5" t="s">
        <v>159</v>
      </c>
      <c r="C6" s="1">
        <v>542658.32000000007</v>
      </c>
      <c r="D6" s="1">
        <v>36750</v>
      </c>
      <c r="G6" s="1">
        <v>579408.32000000007</v>
      </c>
      <c r="H6"/>
      <c r="I6"/>
    </row>
    <row r="7" spans="1:9">
      <c r="A7" s="5" t="s">
        <v>157</v>
      </c>
      <c r="C7" s="1">
        <v>0</v>
      </c>
      <c r="D7" s="1">
        <v>805700</v>
      </c>
      <c r="G7" s="1">
        <v>805700</v>
      </c>
      <c r="H7"/>
      <c r="I7"/>
    </row>
    <row r="8" spans="1:9">
      <c r="A8" s="5" t="s">
        <v>158</v>
      </c>
      <c r="C8" s="1">
        <v>3562290</v>
      </c>
      <c r="D8" s="1">
        <v>66000</v>
      </c>
      <c r="G8" s="1">
        <v>3628290</v>
      </c>
      <c r="H8"/>
      <c r="I8"/>
    </row>
    <row r="9" spans="1:9">
      <c r="A9" s="5" t="s">
        <v>111</v>
      </c>
      <c r="C9" s="1">
        <v>3843700</v>
      </c>
      <c r="G9" s="1">
        <v>3843700</v>
      </c>
      <c r="H9"/>
      <c r="I9"/>
    </row>
    <row r="10" spans="1:9">
      <c r="A10" s="5" t="s">
        <v>6</v>
      </c>
      <c r="B10" s="1">
        <v>605841.72000000009</v>
      </c>
      <c r="E10" s="1">
        <v>3141702.8400000003</v>
      </c>
      <c r="F10" s="1">
        <v>463020.97</v>
      </c>
      <c r="G10" s="1">
        <v>4210565.53</v>
      </c>
      <c r="H10"/>
      <c r="I10"/>
    </row>
    <row r="11" spans="1:9">
      <c r="A11" s="5" t="s">
        <v>11</v>
      </c>
      <c r="B11" s="1">
        <v>605841.72000000009</v>
      </c>
      <c r="C11" s="1">
        <v>8074898.32</v>
      </c>
      <c r="D11" s="1">
        <v>908450</v>
      </c>
      <c r="E11" s="1">
        <v>3141702.8400000003</v>
      </c>
      <c r="F11" s="1">
        <v>463020.97</v>
      </c>
      <c r="G11" s="1">
        <v>13193913.850000001</v>
      </c>
      <c r="H11"/>
      <c r="I11"/>
    </row>
    <row r="13" spans="12:12">
      <c r="L13" s="31" t="s">
        <v>149</v>
      </c>
    </row>
    <row r="14" spans="1:14">
      <c r="A14" s="19" t="s">
        <v>177</v>
      </c>
      <c r="B14" s="16"/>
      <c r="C14" s="16"/>
      <c r="D14" s="16"/>
      <c r="E14" s="16"/>
      <c r="F14" s="16"/>
      <c r="I14" s="19" t="s">
        <v>178</v>
      </c>
      <c r="J14" s="16"/>
      <c r="K14" s="16"/>
      <c r="L14" s="16"/>
      <c r="M14" s="16"/>
      <c r="N14" s="16"/>
    </row>
    <row r="15" spans="1:15" ht="60">
      <c r="A15" s="28" t="s">
        <v>163</v>
      </c>
      <c r="B15" s="29" t="s">
        <v>164</v>
      </c>
      <c r="C15" s="29" t="s">
        <v>165</v>
      </c>
      <c r="D15" s="29" t="s">
        <v>166</v>
      </c>
      <c r="E15" s="29" t="s">
        <v>167</v>
      </c>
      <c r="F15" s="29" t="s">
        <v>168</v>
      </c>
      <c r="I15" s="28" t="s">
        <v>163</v>
      </c>
      <c r="J15" s="29" t="s">
        <v>164</v>
      </c>
      <c r="K15" s="29" t="s">
        <v>165</v>
      </c>
      <c r="L15" s="29" t="s">
        <v>166</v>
      </c>
      <c r="M15" s="29" t="s">
        <v>167</v>
      </c>
      <c r="N15" s="29" t="s">
        <v>10</v>
      </c>
      <c r="O15" s="29" t="s">
        <v>168</v>
      </c>
    </row>
    <row r="16" spans="1:15">
      <c r="A16" s="20"/>
      <c r="B16" s="21"/>
      <c r="C16" s="21"/>
      <c r="D16" s="21"/>
      <c r="E16" s="21"/>
      <c r="F16" s="21"/>
      <c r="I16" s="20"/>
      <c r="J16" s="21"/>
      <c r="K16" s="21"/>
      <c r="L16" s="21"/>
      <c r="M16" s="21"/>
      <c r="N16" s="21"/>
      <c r="O16" s="21"/>
    </row>
    <row r="17" spans="1:15">
      <c r="A17" s="20" t="s">
        <v>169</v>
      </c>
      <c r="B17" s="21"/>
      <c r="C17" s="21">
        <v>2997.56475</v>
      </c>
      <c r="D17" s="22">
        <v>516.50831</v>
      </c>
      <c r="E17" s="21"/>
      <c r="F17" s="22">
        <v>3515.07306</v>
      </c>
      <c r="I17" s="20" t="s">
        <v>169</v>
      </c>
      <c r="J17" s="21"/>
      <c r="K17" s="21">
        <f>ROUND(GETPIVOTDATA("Closing Cost 31/03/21",$A$3,"Asset Type","VPE"," Year Last Valued","Historic Cost"),3)/1000</f>
        <v>3141.70284</v>
      </c>
      <c r="L17" s="30">
        <f>ROUND(GETPIVOTDATA("Closing Cost 31/03/21",$A$3,"Asset Type","INF"),3)/1000</f>
        <v>605.84172</v>
      </c>
      <c r="M17" s="21"/>
      <c r="N17" s="21">
        <f>ROUND(GETPIVOTDATA("Closing Cost 31/03/21",$A$3,"Asset Type","WIP"),3)/1000</f>
        <v>463.02097</v>
      </c>
      <c r="O17" s="30">
        <f>SUM(J17:N17)</f>
        <v>4210.56553</v>
      </c>
    </row>
    <row r="18" spans="1:15">
      <c r="A18" s="20"/>
      <c r="B18" s="21"/>
      <c r="C18" s="21"/>
      <c r="D18" s="21"/>
      <c r="E18" s="21"/>
      <c r="F18" s="21"/>
      <c r="I18" s="20"/>
      <c r="J18" s="21"/>
      <c r="K18" s="21"/>
      <c r="L18" s="21"/>
      <c r="M18" s="21"/>
      <c r="N18" s="21"/>
      <c r="O18" s="21"/>
    </row>
    <row r="19" spans="1:15">
      <c r="A19" s="20"/>
      <c r="B19" s="21"/>
      <c r="C19" s="21"/>
      <c r="D19" s="21"/>
      <c r="E19" s="21"/>
      <c r="F19" s="21"/>
      <c r="I19" s="20"/>
      <c r="J19" s="21"/>
      <c r="K19" s="21"/>
      <c r="L19" s="21"/>
      <c r="M19" s="21"/>
      <c r="N19" s="21"/>
      <c r="O19" s="21"/>
    </row>
    <row r="20" spans="1:15">
      <c r="A20" s="20" t="s">
        <v>170</v>
      </c>
      <c r="B20" s="21"/>
      <c r="C20" s="21"/>
      <c r="D20" s="21"/>
      <c r="E20" s="21"/>
      <c r="F20" s="21"/>
      <c r="I20" s="20" t="s">
        <v>170</v>
      </c>
      <c r="J20" s="21"/>
      <c r="K20" s="21"/>
      <c r="L20" s="21"/>
      <c r="M20" s="21"/>
      <c r="N20" s="21"/>
      <c r="O20" s="21"/>
    </row>
    <row r="21" spans="1:15">
      <c r="A21" s="20"/>
      <c r="B21" s="21"/>
      <c r="C21" s="21"/>
      <c r="D21" s="21"/>
      <c r="E21" s="21"/>
      <c r="F21" s="21"/>
      <c r="I21" s="20"/>
      <c r="J21" s="21"/>
      <c r="K21" s="21"/>
      <c r="L21" s="21"/>
      <c r="M21" s="21"/>
      <c r="N21" s="21"/>
      <c r="O21" s="21"/>
    </row>
    <row r="22" spans="1:15">
      <c r="A22" s="20" t="s">
        <v>171</v>
      </c>
      <c r="B22" s="21">
        <v>3562.3</v>
      </c>
      <c r="C22" s="21"/>
      <c r="D22" s="21"/>
      <c r="E22" s="21">
        <v>66</v>
      </c>
      <c r="F22" s="21">
        <v>3628.3</v>
      </c>
      <c r="I22" s="20" t="s">
        <v>179</v>
      </c>
      <c r="J22" s="21">
        <f>ROUND(GETPIVOTDATA("Closing Cost 31/03/21",$A$3,"Asset Type","L&amp;B"," Year Last Valued","2020-21"),3)/1000</f>
        <v>3843.7</v>
      </c>
      <c r="K22" s="21"/>
      <c r="L22" s="21"/>
      <c r="M22" s="21">
        <f>ROUND(GETPIVOTDATA("Closing Cost 31/03/21",$A$3,"Asset Type","SURPLUS"," Year Last Valued","2020-21"),3)/1000</f>
        <v>0</v>
      </c>
      <c r="N22" s="21"/>
      <c r="O22" s="21">
        <f>SUM(J22:M22)</f>
        <v>3843.7</v>
      </c>
    </row>
    <row r="23" spans="1:15">
      <c r="A23" s="20"/>
      <c r="B23" s="21"/>
      <c r="C23" s="21"/>
      <c r="D23" s="21"/>
      <c r="E23" s="21"/>
      <c r="F23" s="21"/>
      <c r="I23" s="20"/>
      <c r="J23" s="21"/>
      <c r="K23" s="21"/>
      <c r="L23" s="21"/>
      <c r="M23" s="21"/>
      <c r="N23" s="21"/>
      <c r="O23" s="21"/>
    </row>
    <row r="24" spans="1:15">
      <c r="A24" s="20" t="s">
        <v>172</v>
      </c>
      <c r="B24" s="21">
        <v>2786.5</v>
      </c>
      <c r="C24" s="21"/>
      <c r="D24" s="21"/>
      <c r="E24" s="21">
        <v>805.7</v>
      </c>
      <c r="F24" s="22">
        <v>3593.2</v>
      </c>
      <c r="I24" s="20" t="s">
        <v>171</v>
      </c>
      <c r="J24" s="21">
        <f>ROUND(GETPIVOTDATA("Closing Cost 31/03/21",$A$3,"Asset Type","L&amp;B"," Year Last Valued","2019-20"),3)/1000</f>
        <v>3562.29</v>
      </c>
      <c r="K24" s="21"/>
      <c r="L24" s="21"/>
      <c r="M24" s="21">
        <f>ROUND(GETPIVOTDATA("Closing Cost 31/03/21",$A$3,"Asset Type","SURPLUS"," Year Last Valued","2019-20"),3)/1000</f>
        <v>66</v>
      </c>
      <c r="N24" s="21"/>
      <c r="O24" s="30">
        <f>SUM(J24:M24)</f>
        <v>3628.29</v>
      </c>
    </row>
    <row r="25" spans="1:15">
      <c r="A25" s="20"/>
      <c r="B25" s="21"/>
      <c r="C25" s="21"/>
      <c r="D25" s="21"/>
      <c r="E25" s="21"/>
      <c r="F25" s="21"/>
      <c r="I25" s="20"/>
      <c r="J25" s="21"/>
      <c r="K25" s="21"/>
      <c r="L25" s="21"/>
      <c r="M25" s="21"/>
      <c r="N25" s="21"/>
      <c r="O25" s="21"/>
    </row>
    <row r="26" spans="1:15">
      <c r="A26" s="20" t="s">
        <v>173</v>
      </c>
      <c r="B26" s="21">
        <v>534.7</v>
      </c>
      <c r="C26" s="21"/>
      <c r="D26" s="21"/>
      <c r="E26" s="21">
        <v>36.8</v>
      </c>
      <c r="F26" s="21">
        <v>571.5</v>
      </c>
      <c r="I26" s="20" t="s">
        <v>172</v>
      </c>
      <c r="J26" s="21">
        <f>ROUND(GETPIVOTDATA("Closing Cost 31/03/21",$A$3,"Asset Type","L&amp;B"," Year Last Valued","2018-19"),3)/1000</f>
        <v>0</v>
      </c>
      <c r="K26" s="21"/>
      <c r="L26" s="21"/>
      <c r="M26" s="21">
        <f>ROUND(GETPIVOTDATA("Closing Cost 31/03/21",$A$3,"Asset Type","SURPLUS"," Year Last Valued","2018-19"),3)/1000</f>
        <v>805.7</v>
      </c>
      <c r="N26" s="21"/>
      <c r="O26" s="21">
        <f>SUM(J26:M26)</f>
        <v>805.7</v>
      </c>
    </row>
    <row r="27" spans="1:15">
      <c r="A27" s="20"/>
      <c r="B27" s="21"/>
      <c r="C27" s="21"/>
      <c r="D27" s="21"/>
      <c r="E27" s="21"/>
      <c r="F27" s="21"/>
      <c r="I27" s="20"/>
      <c r="J27" s="21"/>
      <c r="K27" s="21"/>
      <c r="L27" s="21"/>
      <c r="M27" s="21"/>
      <c r="N27" s="21"/>
      <c r="O27" s="21"/>
    </row>
    <row r="28" spans="1:15">
      <c r="A28" s="20" t="s">
        <v>174</v>
      </c>
      <c r="B28" s="21">
        <v>126.3</v>
      </c>
      <c r="C28" s="21"/>
      <c r="D28" s="21"/>
      <c r="E28" s="21"/>
      <c r="F28" s="21">
        <v>126.3</v>
      </c>
      <c r="I28" s="20" t="s">
        <v>173</v>
      </c>
      <c r="J28" s="21">
        <f>ROUND(GETPIVOTDATA("Closing Cost 31/03/21",$A$3,"Asset Type","L&amp;B"," Year Last Valued","2017-18"),3)/1000</f>
        <v>542.65832</v>
      </c>
      <c r="K28" s="21"/>
      <c r="L28" s="21"/>
      <c r="M28" s="21">
        <f>ROUND(GETPIVOTDATA("Closing Cost 31/03/21",$A$3,"Asset Type","SURPLUS"," Year Last Valued","2017-18"),3)/1000</f>
        <v>36.75</v>
      </c>
      <c r="N28" s="21"/>
      <c r="O28" s="21">
        <f>SUM(J28:M28)</f>
        <v>579.40832</v>
      </c>
    </row>
    <row r="29" spans="1:15">
      <c r="A29" s="20"/>
      <c r="B29" s="21"/>
      <c r="C29" s="21"/>
      <c r="D29" s="21"/>
      <c r="E29" s="21"/>
      <c r="F29" s="21"/>
      <c r="I29" s="20"/>
      <c r="J29" s="21"/>
      <c r="K29" s="21"/>
      <c r="L29" s="21"/>
      <c r="M29" s="21"/>
      <c r="N29" s="21"/>
      <c r="O29" s="21"/>
    </row>
    <row r="30" spans="1:15">
      <c r="A30" s="20" t="s">
        <v>175</v>
      </c>
      <c r="B30" s="21">
        <v>211.7</v>
      </c>
      <c r="C30" s="21"/>
      <c r="D30" s="21"/>
      <c r="E30" s="21"/>
      <c r="F30" s="21">
        <v>211.7</v>
      </c>
      <c r="I30" s="20" t="s">
        <v>174</v>
      </c>
      <c r="J30" s="21">
        <f>ROUND(GETPIVOTDATA("Closing Cost 31/03/21",$A$3,"Asset Type","L&amp;B"," Year Last Valued","2016-17"),3)/1000</f>
        <v>126.25</v>
      </c>
      <c r="K30" s="21"/>
      <c r="L30" s="21"/>
      <c r="M30" s="21"/>
      <c r="N30" s="21"/>
      <c r="O30" s="21">
        <f>SUM(J30:M30)</f>
        <v>126.25</v>
      </c>
    </row>
    <row r="31" spans="1:15" ht="15.75" thickBot="1">
      <c r="A31" s="23"/>
      <c r="B31" s="21"/>
      <c r="C31" s="24"/>
      <c r="D31" s="21"/>
      <c r="E31" s="24"/>
      <c r="F31" s="24"/>
      <c r="I31" s="23"/>
      <c r="J31" s="21"/>
      <c r="K31" s="24"/>
      <c r="L31" s="21"/>
      <c r="M31" s="24"/>
      <c r="N31" s="24"/>
      <c r="O31" s="24"/>
    </row>
    <row r="32" spans="1:15" ht="15.75" thickBot="1">
      <c r="A32" s="25" t="s">
        <v>176</v>
      </c>
      <c r="B32" s="26">
        <v>7221.5</v>
      </c>
      <c r="C32" s="26">
        <v>2997.56475</v>
      </c>
      <c r="D32" s="26">
        <v>516.50831</v>
      </c>
      <c r="E32" s="26">
        <v>908.5</v>
      </c>
      <c r="F32" s="27">
        <v>11646.073059999999</v>
      </c>
      <c r="I32" s="25" t="s">
        <v>176</v>
      </c>
      <c r="J32" s="26">
        <f>SUM(J17:J31)</f>
        <v>8074.89832</v>
      </c>
      <c r="K32" s="26">
        <f>SUM(K17:K31)</f>
        <v>3141.70284</v>
      </c>
      <c r="L32" s="26">
        <f>SUM(L17:L31)</f>
        <v>605.84172</v>
      </c>
      <c r="M32" s="26">
        <f>SUM(M17:M31)</f>
        <v>908.45</v>
      </c>
      <c r="N32" s="26"/>
      <c r="O32" s="26">
        <f>SUM(O17:O31)</f>
        <v>13193.91385</v>
      </c>
    </row>
  </sheetData>
  <pageMargins left="0.7" right="0.7" top="0.75" bottom="0.75" header="0.3" footer="0.3"/>
  <headerFooter scaleWithDoc="1" alignWithMargins="0" differentFirst="0" differentOddEven="0"/>
  <legacyDrawing r:id="rId2"/>
  <extLst/>
</worksheet>
</file>

<file path=docProps/app.xml><?xml version="1.0" encoding="utf-8"?>
<Properties xmlns="http://schemas.openxmlformats.org/officeDocument/2006/extended-properties">
  <Application>Microsoft Excel</Application>
  <Company>South Norfolk Council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Helena Craske</dc:creator>
  <cp:keywords/>
  <cp:lastModifiedBy>snab-importer</cp:lastModifiedBy>
  <dcterms:created xsi:type="dcterms:W3CDTF">2016-09-08T12:58:29Z</dcterms:created>
  <dcterms:modified xsi:type="dcterms:W3CDTF">2024-06-26T11:34:53Z</dcterms:modified>
  <dc:subject/>
  <cp:lastPrinted>2017-07-25T08:03:01Z</cp:lastPrinted>
  <dc:title>BDC_Fixed_Asset_Register_21_22_Edit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